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autoCompressPictures="0"/>
  <mc:AlternateContent xmlns:mc="http://schemas.openxmlformats.org/markup-compatibility/2006">
    <mc:Choice Requires="x15">
      <x15ac:absPath xmlns:x15ac="http://schemas.microsoft.com/office/spreadsheetml/2010/11/ac" url="Z:\DATASYNC\Client\CA Internal\COE\Doc\"/>
    </mc:Choice>
  </mc:AlternateContent>
  <bookViews>
    <workbookView xWindow="0" yWindow="465" windowWidth="13110" windowHeight="6285"/>
  </bookViews>
  <sheets>
    <sheet name="Version_Control" sheetId="40" r:id="rId1"/>
    <sheet name="Control_Value" sheetId="50" r:id="rId2"/>
    <sheet name="Summary" sheetId="3" r:id="rId3"/>
    <sheet name="Primary Hub" sheetId="4" r:id="rId4"/>
    <sheet name="Depoyment Sizing" sheetId="7" r:id="rId5"/>
    <sheet name="General Probe Suggestions" sheetId="2" r:id="rId6"/>
    <sheet name="Avg QoS Calc" sheetId="10" r:id="rId7"/>
    <sheet name="ad_response" sheetId="51" r:id="rId8"/>
    <sheet name="ad_server" sheetId="26" r:id="rId9"/>
    <sheet name="adevl" sheetId="52" r:id="rId10"/>
    <sheet name="cdm" sheetId="11" r:id="rId11"/>
    <sheet name="cisco_qos" sheetId="39" r:id="rId12"/>
    <sheet name="cisco_ucs" sheetId="31" r:id="rId13"/>
    <sheet name="db2" sheetId="55" r:id="rId14"/>
    <sheet name="dirscan" sheetId="38" r:id="rId15"/>
    <sheet name="e2e_appmon" sheetId="34" r:id="rId16"/>
    <sheet name="exchange_monitor" sheetId="25" r:id="rId17"/>
    <sheet name="ibm_vm" sheetId="22" r:id="rId18"/>
    <sheet name="interface_traffic" sheetId="16" r:id="rId19"/>
    <sheet name="ica_response" sheetId="53" r:id="rId20"/>
    <sheet name="jboss" sheetId="44" r:id="rId21"/>
    <sheet name="iis" sheetId="54" r:id="rId22"/>
    <sheet name="jdbc_response" sheetId="21" r:id="rId23"/>
    <sheet name="jvm_monitor" sheetId="20" r:id="rId24"/>
    <sheet name="logmon" sheetId="13" r:id="rId25"/>
    <sheet name="ntevl" sheetId="33" r:id="rId26"/>
    <sheet name="ntservice" sheetId="32" r:id="rId27"/>
    <sheet name="oracle" sheetId="42" r:id="rId28"/>
    <sheet name="processes" sheetId="12" r:id="rId29"/>
    <sheet name="sharepoint" sheetId="24" r:id="rId30"/>
    <sheet name="snmp_collector" sheetId="28" r:id="rId31"/>
    <sheet name="sql_response" sheetId="19" r:id="rId32"/>
    <sheet name="sqlserver" sheetId="18" r:id="rId33"/>
    <sheet name="url_response" sheetId="9" r:id="rId34"/>
    <sheet name="vmware" sheetId="30" r:id="rId35"/>
    <sheet name="weblogic" sheetId="43" r:id="rId36"/>
    <sheet name="xenapp" sheetId="47" r:id="rId37"/>
    <sheet name="xendesktop" sheetId="48" r:id="rId38"/>
    <sheet name="xenserver-NA" sheetId="49" r:id="rId39"/>
    <sheet name="High-level QoS Est. - not used" sheetId="8" r:id="rId40"/>
  </sheets>
  <definedNames>
    <definedName name="_xlnm._FilterDatabase" localSheetId="10" hidden="1">cdm!$A$1:$J$37</definedName>
    <definedName name="_xlnm._FilterDatabase" localSheetId="13" hidden="1">'db2'!$A$1:$G$151</definedName>
    <definedName name="_xlnm._FilterDatabase" localSheetId="16" hidden="1">exchange_monitor!$A$1:$G$224</definedName>
    <definedName name="_xlnm._FilterDatabase" localSheetId="17" hidden="1">ibm_vm!$A$1:$I$60</definedName>
    <definedName name="_xlnm._FilterDatabase" localSheetId="27" hidden="1">oracle!$A$1:$G$53</definedName>
    <definedName name="_xlnm._FilterDatabase" localSheetId="30" hidden="1">snmp_collector!$A$1:$J$86</definedName>
    <definedName name="_xlnm._FilterDatabase" localSheetId="32" hidden="1">sqlserver!$A$1:$G$81</definedName>
    <definedName name="_xlnm._FilterDatabase" localSheetId="34" hidden="1">vmware!$A$1:$K$398</definedName>
    <definedName name="_xlnm._FilterDatabase" localSheetId="38" hidden="1">'xenserver-NA'!$A$1:$H$60</definedName>
  </definedNames>
  <calcPr calcId="171027" concurrentCalc="0"/>
</workbook>
</file>

<file path=xl/calcChain.xml><?xml version="1.0" encoding="utf-8"?>
<calcChain xmlns="http://schemas.openxmlformats.org/spreadsheetml/2006/main">
  <c r="A50" i="4" l="1"/>
  <c r="F152" i="55"/>
  <c r="D20" i="10"/>
  <c r="C20" i="10"/>
  <c r="H397" i="30"/>
  <c r="H396" i="30"/>
  <c r="H395" i="30"/>
  <c r="H394" i="30"/>
  <c r="H393" i="30"/>
  <c r="H392" i="30"/>
  <c r="H391" i="30"/>
  <c r="H390" i="30"/>
  <c r="H389" i="30"/>
  <c r="H388" i="30"/>
  <c r="H387" i="30"/>
  <c r="H386" i="30"/>
  <c r="H385" i="30"/>
  <c r="H384" i="30"/>
  <c r="H383" i="30"/>
  <c r="H382" i="30"/>
  <c r="H381" i="30"/>
  <c r="H380" i="30"/>
  <c r="H379" i="30"/>
  <c r="H378" i="30"/>
  <c r="H377" i="30"/>
  <c r="H376" i="30"/>
  <c r="H375" i="30"/>
  <c r="H374" i="30"/>
  <c r="H373" i="30"/>
  <c r="H372" i="30"/>
  <c r="H371" i="30"/>
  <c r="H370" i="30"/>
  <c r="H369" i="30"/>
  <c r="H368" i="30"/>
  <c r="H367" i="30"/>
  <c r="H366" i="30"/>
  <c r="H365" i="30"/>
  <c r="H364" i="30"/>
  <c r="H363" i="30"/>
  <c r="H362" i="30"/>
  <c r="H361" i="30"/>
  <c r="H360" i="30"/>
  <c r="H359" i="30"/>
  <c r="H358" i="30"/>
  <c r="H357" i="30"/>
  <c r="H356" i="30"/>
  <c r="H355" i="30"/>
  <c r="H354" i="30"/>
  <c r="H353" i="30"/>
  <c r="H352" i="30"/>
  <c r="H351" i="30"/>
  <c r="H350" i="30"/>
  <c r="H349" i="30"/>
  <c r="H348" i="30"/>
  <c r="H347" i="30"/>
  <c r="H346" i="30"/>
  <c r="H345" i="30"/>
  <c r="H344" i="30"/>
  <c r="H343" i="30"/>
  <c r="H342" i="30"/>
  <c r="H341" i="30"/>
  <c r="H340" i="30"/>
  <c r="H339" i="30"/>
  <c r="H338" i="30"/>
  <c r="H337" i="30"/>
  <c r="H336" i="30"/>
  <c r="H335" i="30"/>
  <c r="H334" i="30"/>
  <c r="H333" i="30"/>
  <c r="H332" i="30"/>
  <c r="H331" i="30"/>
  <c r="H330" i="30"/>
  <c r="H329" i="30"/>
  <c r="H328" i="30"/>
  <c r="H327" i="30"/>
  <c r="H326" i="30"/>
  <c r="H325" i="30"/>
  <c r="H324" i="30"/>
  <c r="H323" i="30"/>
  <c r="H322" i="30"/>
  <c r="H321" i="30"/>
  <c r="H320" i="30"/>
  <c r="H319" i="30"/>
  <c r="H318" i="30"/>
  <c r="H317" i="30"/>
  <c r="H316" i="30"/>
  <c r="H315" i="30"/>
  <c r="H314" i="30"/>
  <c r="H313" i="30"/>
  <c r="H312" i="30"/>
  <c r="H311" i="30"/>
  <c r="H310" i="30"/>
  <c r="H309" i="30"/>
  <c r="H308" i="30"/>
  <c r="H307" i="30"/>
  <c r="H306" i="30"/>
  <c r="H305" i="30"/>
  <c r="H304" i="30"/>
  <c r="H303" i="30"/>
  <c r="H302" i="30"/>
  <c r="H301" i="30"/>
  <c r="H300" i="30"/>
  <c r="H299" i="30"/>
  <c r="H298" i="30"/>
  <c r="H297" i="30"/>
  <c r="H296" i="30"/>
  <c r="H295" i="30"/>
  <c r="H294" i="30"/>
  <c r="H293" i="30"/>
  <c r="H292" i="30"/>
  <c r="H291" i="30"/>
  <c r="H290" i="30"/>
  <c r="H289" i="30"/>
  <c r="H288" i="30"/>
  <c r="H287" i="30"/>
  <c r="H286" i="30"/>
  <c r="H285" i="30"/>
  <c r="F284" i="30"/>
  <c r="H284" i="30"/>
  <c r="H283" i="30"/>
  <c r="H282" i="30"/>
  <c r="H281" i="30"/>
  <c r="H280" i="30"/>
  <c r="F279" i="30"/>
  <c r="H279" i="30"/>
  <c r="H278" i="30"/>
  <c r="F277" i="30"/>
  <c r="H277" i="30"/>
  <c r="F276" i="30"/>
  <c r="H276" i="30"/>
  <c r="F275" i="30"/>
  <c r="H275" i="30"/>
  <c r="F274" i="30"/>
  <c r="H274" i="30"/>
  <c r="F273" i="30"/>
  <c r="H273" i="30"/>
  <c r="H272" i="30"/>
  <c r="H271" i="30"/>
  <c r="H270" i="30"/>
  <c r="H269" i="30"/>
  <c r="H268" i="30"/>
  <c r="H267" i="30"/>
  <c r="H266" i="30"/>
  <c r="H265" i="30"/>
  <c r="H264" i="30"/>
  <c r="H263" i="30"/>
  <c r="H262" i="30"/>
  <c r="H261" i="30"/>
  <c r="H260" i="30"/>
  <c r="H259" i="30"/>
  <c r="H258" i="30"/>
  <c r="H257" i="30"/>
  <c r="H256" i="30"/>
  <c r="H255" i="30"/>
  <c r="H254" i="30"/>
  <c r="H253" i="30"/>
  <c r="H252" i="30"/>
  <c r="H251" i="30"/>
  <c r="H250" i="30"/>
  <c r="H249" i="30"/>
  <c r="H248" i="30"/>
  <c r="H247" i="30"/>
  <c r="H246" i="30"/>
  <c r="H245" i="30"/>
  <c r="H244" i="30"/>
  <c r="H243" i="30"/>
  <c r="H242" i="30"/>
  <c r="H241" i="30"/>
  <c r="H240" i="30"/>
  <c r="H239" i="30"/>
  <c r="H238" i="30"/>
  <c r="H237" i="30"/>
  <c r="H236" i="30"/>
  <c r="H235" i="30"/>
  <c r="H234" i="30"/>
  <c r="H233" i="30"/>
  <c r="H232" i="30"/>
  <c r="H231" i="30"/>
  <c r="H230" i="30"/>
  <c r="H229" i="30"/>
  <c r="H228" i="30"/>
  <c r="H227" i="30"/>
  <c r="H226" i="30"/>
  <c r="H225" i="30"/>
  <c r="H224" i="30"/>
  <c r="H223" i="30"/>
  <c r="H222" i="30"/>
  <c r="H221" i="30"/>
  <c r="H220" i="30"/>
  <c r="H219" i="30"/>
  <c r="H218" i="30"/>
  <c r="H217" i="30"/>
  <c r="H216" i="30"/>
  <c r="H215" i="30"/>
  <c r="H214" i="30"/>
  <c r="H213" i="30"/>
  <c r="H212" i="30"/>
  <c r="H211" i="30"/>
  <c r="H210" i="30"/>
  <c r="H209" i="30"/>
  <c r="H208" i="30"/>
  <c r="H207" i="30"/>
  <c r="H206" i="30"/>
  <c r="H205" i="30"/>
  <c r="H204" i="30"/>
  <c r="H203" i="30"/>
  <c r="H202" i="30"/>
  <c r="H201" i="30"/>
  <c r="H200" i="30"/>
  <c r="H199" i="30"/>
  <c r="H198" i="30"/>
  <c r="H197" i="30"/>
  <c r="H196" i="30"/>
  <c r="H195" i="30"/>
  <c r="H194" i="30"/>
  <c r="H193" i="30"/>
  <c r="H192" i="30"/>
  <c r="H191" i="30"/>
  <c r="H190" i="30"/>
  <c r="H189" i="30"/>
  <c r="H188" i="30"/>
  <c r="H187" i="30"/>
  <c r="H186" i="30"/>
  <c r="H185" i="30"/>
  <c r="H184" i="30"/>
  <c r="H183" i="30"/>
  <c r="H182" i="30"/>
  <c r="H181" i="30"/>
  <c r="H180" i="30"/>
  <c r="H179" i="30"/>
  <c r="H178" i="30"/>
  <c r="H177" i="30"/>
  <c r="H176" i="30"/>
  <c r="H175" i="30"/>
  <c r="H174" i="30"/>
  <c r="H173" i="30"/>
  <c r="H172" i="30"/>
  <c r="H171" i="30"/>
  <c r="H170" i="30"/>
  <c r="H169" i="30"/>
  <c r="H168" i="30"/>
  <c r="H167" i="30"/>
  <c r="H166" i="30"/>
  <c r="H165" i="30"/>
  <c r="H164" i="30"/>
  <c r="H163" i="30"/>
  <c r="H162" i="30"/>
  <c r="H161" i="30"/>
  <c r="H160" i="30"/>
  <c r="H159" i="30"/>
  <c r="H158" i="30"/>
  <c r="H157" i="30"/>
  <c r="H156" i="30"/>
  <c r="H155" i="30"/>
  <c r="H154" i="30"/>
  <c r="H153" i="30"/>
  <c r="H152" i="30"/>
  <c r="H151" i="30"/>
  <c r="H150" i="30"/>
  <c r="H149" i="30"/>
  <c r="H148" i="30"/>
  <c r="H147" i="30"/>
  <c r="H146" i="30"/>
  <c r="H145" i="30"/>
  <c r="H144" i="30"/>
  <c r="H143" i="30"/>
  <c r="H142" i="30"/>
  <c r="H141" i="30"/>
  <c r="H140" i="30"/>
  <c r="H139" i="30"/>
  <c r="H138" i="30"/>
  <c r="H137" i="30"/>
  <c r="H136" i="30"/>
  <c r="H135" i="30"/>
  <c r="H134" i="30"/>
  <c r="H133" i="30"/>
  <c r="H132" i="30"/>
  <c r="H131" i="30"/>
  <c r="H130" i="30"/>
  <c r="H129" i="30"/>
  <c r="H128" i="30"/>
  <c r="H127" i="30"/>
  <c r="H126" i="30"/>
  <c r="H125" i="30"/>
  <c r="H124" i="30"/>
  <c r="H123" i="30"/>
  <c r="H122" i="30"/>
  <c r="H121" i="30"/>
  <c r="H120" i="30"/>
  <c r="H119" i="30"/>
  <c r="H118" i="30"/>
  <c r="H117" i="30"/>
  <c r="H116" i="30"/>
  <c r="H115" i="30"/>
  <c r="H114" i="30"/>
  <c r="H113" i="30"/>
  <c r="H112" i="30"/>
  <c r="H111" i="30"/>
  <c r="H110" i="30"/>
  <c r="H109" i="30"/>
  <c r="H108" i="30"/>
  <c r="H107" i="30"/>
  <c r="H106" i="30"/>
  <c r="H105" i="30"/>
  <c r="H104" i="30"/>
  <c r="H103" i="30"/>
  <c r="H102" i="30"/>
  <c r="H101" i="30"/>
  <c r="H100" i="30"/>
  <c r="H99" i="30"/>
  <c r="H98" i="30"/>
  <c r="H97" i="30"/>
  <c r="H96" i="30"/>
  <c r="H95" i="30"/>
  <c r="H94" i="30"/>
  <c r="H93" i="30"/>
  <c r="H92" i="30"/>
  <c r="H91" i="30"/>
  <c r="H90" i="30"/>
  <c r="H89" i="30"/>
  <c r="H88" i="30"/>
  <c r="H87" i="30"/>
  <c r="H86" i="30"/>
  <c r="H85" i="30"/>
  <c r="H84" i="30"/>
  <c r="H83" i="30"/>
  <c r="H82" i="30"/>
  <c r="H81" i="30"/>
  <c r="H80" i="30"/>
  <c r="H79" i="30"/>
  <c r="H78" i="30"/>
  <c r="H77" i="30"/>
  <c r="H76" i="30"/>
  <c r="H75" i="30"/>
  <c r="H74" i="30"/>
  <c r="H73" i="30"/>
  <c r="H72" i="30"/>
  <c r="H71" i="30"/>
  <c r="H70" i="30"/>
  <c r="H69" i="30"/>
  <c r="H68" i="30"/>
  <c r="H67" i="30"/>
  <c r="H66" i="30"/>
  <c r="H65" i="30"/>
  <c r="H64" i="30"/>
  <c r="H63" i="30"/>
  <c r="H62" i="30"/>
  <c r="H61" i="30"/>
  <c r="H60" i="30"/>
  <c r="H59" i="30"/>
  <c r="H58" i="30"/>
  <c r="H57" i="30"/>
  <c r="H56" i="30"/>
  <c r="H55" i="30"/>
  <c r="H54" i="30"/>
  <c r="H53" i="30"/>
  <c r="H52" i="30"/>
  <c r="H51" i="30"/>
  <c r="H50" i="30"/>
  <c r="H49" i="30"/>
  <c r="H48" i="30"/>
  <c r="H47" i="30"/>
  <c r="H46" i="30"/>
  <c r="H45" i="30"/>
  <c r="H44" i="30"/>
  <c r="H43" i="30"/>
  <c r="H42" i="30"/>
  <c r="H41" i="30"/>
  <c r="H40" i="30"/>
  <c r="H39" i="30"/>
  <c r="H38" i="30"/>
  <c r="H37" i="30"/>
  <c r="H36" i="30"/>
  <c r="H35" i="30"/>
  <c r="H34" i="30"/>
  <c r="H33" i="30"/>
  <c r="H32" i="30"/>
  <c r="H31" i="30"/>
  <c r="H30" i="30"/>
  <c r="H29" i="30"/>
  <c r="H28" i="30"/>
  <c r="H27" i="30"/>
  <c r="H26" i="30"/>
  <c r="H25" i="30"/>
  <c r="H24" i="30"/>
  <c r="H23" i="30"/>
  <c r="H22" i="30"/>
  <c r="H21" i="30"/>
  <c r="H20" i="30"/>
  <c r="H19" i="30"/>
  <c r="H18" i="30"/>
  <c r="H17" i="30"/>
  <c r="H16" i="30"/>
  <c r="H15" i="30"/>
  <c r="H14" i="30"/>
  <c r="H13" i="30"/>
  <c r="H12" i="30"/>
  <c r="H11" i="30"/>
  <c r="H10" i="30"/>
  <c r="H9" i="30"/>
  <c r="H8" i="30"/>
  <c r="H7" i="30"/>
  <c r="H6" i="30"/>
  <c r="H5" i="30"/>
  <c r="H4" i="30"/>
  <c r="H3" i="30"/>
  <c r="H2" i="30"/>
  <c r="F47" i="54"/>
  <c r="D32" i="10"/>
  <c r="C32" i="10"/>
  <c r="F31" i="53"/>
  <c r="D30" i="10"/>
  <c r="C30" i="10"/>
  <c r="F4" i="52"/>
  <c r="D4" i="10"/>
  <c r="C4" i="10"/>
  <c r="F7" i="51"/>
  <c r="D2" i="10"/>
  <c r="C2" i="10"/>
  <c r="C10" i="10"/>
  <c r="C12" i="4"/>
  <c r="B66" i="22"/>
  <c r="B72" i="22"/>
  <c r="B97" i="4"/>
  <c r="B92" i="4"/>
  <c r="B91" i="4"/>
  <c r="B11" i="50"/>
  <c r="G3" i="49"/>
  <c r="G4" i="49"/>
  <c r="G5" i="49"/>
  <c r="G6" i="49"/>
  <c r="G7" i="49"/>
  <c r="G8" i="49"/>
  <c r="G10" i="49"/>
  <c r="G11" i="49"/>
  <c r="G12" i="49"/>
  <c r="G13" i="49"/>
  <c r="G14" i="49"/>
  <c r="G15" i="49"/>
  <c r="G16" i="49"/>
  <c r="G17" i="49"/>
  <c r="G18" i="49"/>
  <c r="G19" i="49"/>
  <c r="G20" i="49"/>
  <c r="G24" i="49"/>
  <c r="G25" i="49"/>
  <c r="G33" i="49"/>
  <c r="G34" i="49"/>
  <c r="G35" i="49"/>
  <c r="G36" i="49"/>
  <c r="G37" i="49"/>
  <c r="G38" i="49"/>
  <c r="G39" i="49"/>
  <c r="G40" i="49"/>
  <c r="G41" i="49"/>
  <c r="G42" i="49"/>
  <c r="G43" i="49"/>
  <c r="G44" i="49"/>
  <c r="G45" i="49"/>
  <c r="G46" i="49"/>
  <c r="G60" i="49"/>
  <c r="D77" i="10"/>
  <c r="C77" i="10"/>
  <c r="F528" i="48"/>
  <c r="D76" i="10"/>
  <c r="C76" i="10"/>
  <c r="F317" i="47"/>
  <c r="D75" i="10"/>
  <c r="C75" i="10"/>
  <c r="F60" i="49"/>
  <c r="E410" i="30"/>
  <c r="G329" i="30"/>
  <c r="G328" i="30"/>
  <c r="G330" i="30"/>
  <c r="C8" i="33"/>
  <c r="C45" i="11"/>
  <c r="C66" i="11"/>
  <c r="C67" i="11"/>
  <c r="C68" i="11"/>
  <c r="C60" i="11"/>
  <c r="C62" i="11"/>
  <c r="C61" i="11"/>
  <c r="C70" i="11"/>
  <c r="F16" i="11"/>
  <c r="B86" i="28"/>
  <c r="F9" i="43"/>
  <c r="D72" i="10"/>
  <c r="C72" i="10"/>
  <c r="B414" i="30"/>
  <c r="G397" i="30"/>
  <c r="G396" i="30"/>
  <c r="G348" i="30"/>
  <c r="G347" i="30"/>
  <c r="G346" i="30"/>
  <c r="G345" i="30"/>
  <c r="G344" i="30"/>
  <c r="G343" i="30"/>
  <c r="G342" i="30"/>
  <c r="G341" i="30"/>
  <c r="G340" i="30"/>
  <c r="G339" i="30"/>
  <c r="G338" i="30"/>
  <c r="G337" i="30"/>
  <c r="G336" i="30"/>
  <c r="G335" i="30"/>
  <c r="G334" i="30"/>
  <c r="G333" i="30"/>
  <c r="G332" i="30"/>
  <c r="G331" i="30"/>
  <c r="G327" i="30"/>
  <c r="G326" i="30"/>
  <c r="G325" i="30"/>
  <c r="G324" i="30"/>
  <c r="G323" i="30"/>
  <c r="G322" i="30"/>
  <c r="G321" i="30"/>
  <c r="G320" i="30"/>
  <c r="G319" i="30"/>
  <c r="G318" i="30"/>
  <c r="G317" i="30"/>
  <c r="G316" i="30"/>
  <c r="G315" i="30"/>
  <c r="G314" i="30"/>
  <c r="G313" i="30"/>
  <c r="G312" i="30"/>
  <c r="G311" i="30"/>
  <c r="G310" i="30"/>
  <c r="G309" i="30"/>
  <c r="G308" i="30"/>
  <c r="G307" i="30"/>
  <c r="G306" i="30"/>
  <c r="G305" i="30"/>
  <c r="G304" i="30"/>
  <c r="G303" i="30"/>
  <c r="G302" i="30"/>
  <c r="G301" i="30"/>
  <c r="G300" i="30"/>
  <c r="G299" i="30"/>
  <c r="G298" i="30"/>
  <c r="G297" i="30"/>
  <c r="G296" i="30"/>
  <c r="G295" i="30"/>
  <c r="G294" i="30"/>
  <c r="G293" i="30"/>
  <c r="G292" i="30"/>
  <c r="G291" i="30"/>
  <c r="G290" i="30"/>
  <c r="G289" i="30"/>
  <c r="G288" i="30"/>
  <c r="G287" i="30"/>
  <c r="G286" i="30"/>
  <c r="G285" i="30"/>
  <c r="G283" i="30"/>
  <c r="G282" i="30"/>
  <c r="G281" i="30"/>
  <c r="G280" i="30"/>
  <c r="G278" i="30"/>
  <c r="G277" i="30"/>
  <c r="G276" i="30"/>
  <c r="G272" i="30"/>
  <c r="G271" i="30"/>
  <c r="G270" i="30"/>
  <c r="G269" i="30"/>
  <c r="G268" i="30"/>
  <c r="G267" i="30"/>
  <c r="G266" i="30"/>
  <c r="G265" i="30"/>
  <c r="G264" i="30"/>
  <c r="G263" i="30"/>
  <c r="G262" i="30"/>
  <c r="G261" i="30"/>
  <c r="G260" i="30"/>
  <c r="G259" i="30"/>
  <c r="G258" i="30"/>
  <c r="G257" i="30"/>
  <c r="G256" i="30"/>
  <c r="G255" i="30"/>
  <c r="G254" i="30"/>
  <c r="G253" i="30"/>
  <c r="G252" i="30"/>
  <c r="G251" i="30"/>
  <c r="G250" i="30"/>
  <c r="G249" i="30"/>
  <c r="G248" i="30"/>
  <c r="G247" i="30"/>
  <c r="G246" i="30"/>
  <c r="G245" i="30"/>
  <c r="G244" i="30"/>
  <c r="G243" i="30"/>
  <c r="G242" i="30"/>
  <c r="G241" i="30"/>
  <c r="G240" i="30"/>
  <c r="G239" i="30"/>
  <c r="G238" i="30"/>
  <c r="G237" i="30"/>
  <c r="G236" i="30"/>
  <c r="G235" i="30"/>
  <c r="G234" i="30"/>
  <c r="G233" i="30"/>
  <c r="G232" i="30"/>
  <c r="G231" i="30"/>
  <c r="G230" i="30"/>
  <c r="G229" i="30"/>
  <c r="G228" i="30"/>
  <c r="G227" i="30"/>
  <c r="G226" i="30"/>
  <c r="G225" i="30"/>
  <c r="G224" i="30"/>
  <c r="G223" i="30"/>
  <c r="G222" i="30"/>
  <c r="G221" i="30"/>
  <c r="G220" i="30"/>
  <c r="G219" i="30"/>
  <c r="G218" i="30"/>
  <c r="G217" i="30"/>
  <c r="G216" i="30"/>
  <c r="G215" i="30"/>
  <c r="G214" i="30"/>
  <c r="G213" i="30"/>
  <c r="G212" i="30"/>
  <c r="G211" i="30"/>
  <c r="G210" i="30"/>
  <c r="G209" i="30"/>
  <c r="G208" i="30"/>
  <c r="G207" i="30"/>
  <c r="G206" i="30"/>
  <c r="G205" i="30"/>
  <c r="G204" i="30"/>
  <c r="G203" i="30"/>
  <c r="G202" i="30"/>
  <c r="G201" i="30"/>
  <c r="G200" i="30"/>
  <c r="G199" i="30"/>
  <c r="G198" i="30"/>
  <c r="G197" i="30"/>
  <c r="G196" i="30"/>
  <c r="G195" i="30"/>
  <c r="G194" i="30"/>
  <c r="G193" i="30"/>
  <c r="G192" i="30"/>
  <c r="G191" i="30"/>
  <c r="G190" i="30"/>
  <c r="G189" i="30"/>
  <c r="G188" i="30"/>
  <c r="G187" i="30"/>
  <c r="G186" i="30"/>
  <c r="G185" i="30"/>
  <c r="G184" i="30"/>
  <c r="G183" i="30"/>
  <c r="G182" i="30"/>
  <c r="G181" i="30"/>
  <c r="G180" i="30"/>
  <c r="G179" i="30"/>
  <c r="G178" i="30"/>
  <c r="G177" i="30"/>
  <c r="G176" i="30"/>
  <c r="G175" i="30"/>
  <c r="G174" i="30"/>
  <c r="G173" i="30"/>
  <c r="G172" i="30"/>
  <c r="G171" i="30"/>
  <c r="G170" i="30"/>
  <c r="G169" i="30"/>
  <c r="G168" i="30"/>
  <c r="G167" i="30"/>
  <c r="G166" i="30"/>
  <c r="G165" i="30"/>
  <c r="G164" i="30"/>
  <c r="G163" i="30"/>
  <c r="G162" i="30"/>
  <c r="G161" i="30"/>
  <c r="G160" i="30"/>
  <c r="G159" i="30"/>
  <c r="G158" i="30"/>
  <c r="G157" i="30"/>
  <c r="G156" i="30"/>
  <c r="G155" i="30"/>
  <c r="G154" i="30"/>
  <c r="G153" i="30"/>
  <c r="G152" i="30"/>
  <c r="G151" i="30"/>
  <c r="G150" i="30"/>
  <c r="G149" i="30"/>
  <c r="G148" i="30"/>
  <c r="G147" i="30"/>
  <c r="G146" i="30"/>
  <c r="G145" i="30"/>
  <c r="G144" i="30"/>
  <c r="G143" i="30"/>
  <c r="G142" i="30"/>
  <c r="G141" i="30"/>
  <c r="G140" i="30"/>
  <c r="G139" i="30"/>
  <c r="G138" i="30"/>
  <c r="G137" i="30"/>
  <c r="G136" i="30"/>
  <c r="G135" i="30"/>
  <c r="G134" i="30"/>
  <c r="G133" i="30"/>
  <c r="G132" i="30"/>
  <c r="G131" i="30"/>
  <c r="G130" i="30"/>
  <c r="G129" i="30"/>
  <c r="G128" i="30"/>
  <c r="G127" i="30"/>
  <c r="G126" i="30"/>
  <c r="G125" i="30"/>
  <c r="G124" i="30"/>
  <c r="G123" i="30"/>
  <c r="G122" i="30"/>
  <c r="G121" i="30"/>
  <c r="G120" i="30"/>
  <c r="G119" i="30"/>
  <c r="G118" i="30"/>
  <c r="G117" i="30"/>
  <c r="G116" i="30"/>
  <c r="G115" i="30"/>
  <c r="G114" i="30"/>
  <c r="G113" i="30"/>
  <c r="G112" i="30"/>
  <c r="G111" i="30"/>
  <c r="G110" i="30"/>
  <c r="G109" i="30"/>
  <c r="G108" i="30"/>
  <c r="G107" i="30"/>
  <c r="G106" i="30"/>
  <c r="G105" i="30"/>
  <c r="G104" i="30"/>
  <c r="G103" i="30"/>
  <c r="G102" i="30"/>
  <c r="G101" i="30"/>
  <c r="G100" i="30"/>
  <c r="G99" i="30"/>
  <c r="G98" i="30"/>
  <c r="G97" i="30"/>
  <c r="G96" i="30"/>
  <c r="G95" i="30"/>
  <c r="G94" i="30"/>
  <c r="G93" i="30"/>
  <c r="G92" i="30"/>
  <c r="G91" i="30"/>
  <c r="G90" i="30"/>
  <c r="G89" i="30"/>
  <c r="G88" i="30"/>
  <c r="G87" i="30"/>
  <c r="G86" i="30"/>
  <c r="G85" i="30"/>
  <c r="G84" i="30"/>
  <c r="G83" i="30"/>
  <c r="G82" i="30"/>
  <c r="G81" i="30"/>
  <c r="G80" i="30"/>
  <c r="G79" i="30"/>
  <c r="G78" i="30"/>
  <c r="G77" i="30"/>
  <c r="G76" i="30"/>
  <c r="G75" i="30"/>
  <c r="G74" i="30"/>
  <c r="G73" i="30"/>
  <c r="G72" i="30"/>
  <c r="G71" i="30"/>
  <c r="G70" i="30"/>
  <c r="G69" i="30"/>
  <c r="G68" i="30"/>
  <c r="G67" i="30"/>
  <c r="G66" i="30"/>
  <c r="G65" i="30"/>
  <c r="G64" i="30"/>
  <c r="G63" i="30"/>
  <c r="G62" i="30"/>
  <c r="G61" i="30"/>
  <c r="G60" i="30"/>
  <c r="G59" i="30"/>
  <c r="G58" i="30"/>
  <c r="G57" i="30"/>
  <c r="G56" i="30"/>
  <c r="G55" i="30"/>
  <c r="G54" i="30"/>
  <c r="G53" i="30"/>
  <c r="G52" i="30"/>
  <c r="G51" i="30"/>
  <c r="G50" i="30"/>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23" i="30"/>
  <c r="G22" i="30"/>
  <c r="G21" i="30"/>
  <c r="G20" i="30"/>
  <c r="G19" i="30"/>
  <c r="G18" i="30"/>
  <c r="G17" i="30"/>
  <c r="G16" i="30"/>
  <c r="G15" i="30"/>
  <c r="G14" i="30"/>
  <c r="G13" i="30"/>
  <c r="G12" i="30"/>
  <c r="G10" i="30"/>
  <c r="G9" i="30"/>
  <c r="G8" i="30"/>
  <c r="G7" i="30"/>
  <c r="G11" i="30"/>
  <c r="C68" i="10"/>
  <c r="C64" i="10"/>
  <c r="C63" i="10"/>
  <c r="G65" i="28"/>
  <c r="G62" i="28"/>
  <c r="G59" i="28"/>
  <c r="G53" i="28"/>
  <c r="G50" i="28"/>
  <c r="G47" i="28"/>
  <c r="G46" i="28"/>
  <c r="G45" i="28"/>
  <c r="G44" i="28"/>
  <c r="G43" i="28"/>
  <c r="G42" i="28"/>
  <c r="G41" i="28"/>
  <c r="D96" i="28"/>
  <c r="G38" i="28"/>
  <c r="G35" i="28"/>
  <c r="G32" i="28"/>
  <c r="G29" i="28"/>
  <c r="G67" i="28"/>
  <c r="C58" i="10"/>
  <c r="D25" i="12"/>
  <c r="B11" i="12"/>
  <c r="C54" i="10"/>
  <c r="G30" i="28"/>
  <c r="G34" i="28"/>
  <c r="G36" i="28"/>
  <c r="G40" i="28"/>
  <c r="G48" i="28"/>
  <c r="G52" i="28"/>
  <c r="G54" i="28"/>
  <c r="G56" i="28"/>
  <c r="G58" i="28"/>
  <c r="G60" i="28"/>
  <c r="G64" i="28"/>
  <c r="G66" i="28"/>
  <c r="G31" i="28"/>
  <c r="G33" i="28"/>
  <c r="G37" i="28"/>
  <c r="G39" i="28"/>
  <c r="G49" i="28"/>
  <c r="G51" i="28"/>
  <c r="G55" i="28"/>
  <c r="G57" i="28"/>
  <c r="G61" i="28"/>
  <c r="G63" i="28"/>
  <c r="C51" i="10"/>
  <c r="E12" i="32"/>
  <c r="C4" i="32"/>
  <c r="E11" i="33"/>
  <c r="C4" i="33"/>
  <c r="C47" i="10"/>
  <c r="E20" i="13"/>
  <c r="C6" i="13"/>
  <c r="C40" i="10"/>
  <c r="C38" i="10"/>
  <c r="C37" i="10"/>
  <c r="C34" i="10"/>
  <c r="C36" i="10"/>
  <c r="C29" i="10"/>
  <c r="G3" i="34"/>
  <c r="B4" i="34"/>
  <c r="C24" i="10"/>
  <c r="F3" i="34"/>
  <c r="D24" i="10"/>
  <c r="C25" i="10"/>
  <c r="C22" i="10"/>
  <c r="C21" i="38"/>
  <c r="G2" i="38"/>
  <c r="G5" i="38"/>
  <c r="D22" i="10"/>
  <c r="C16" i="10"/>
  <c r="C14" i="10"/>
  <c r="C3" i="10"/>
  <c r="C4" i="4"/>
  <c r="D7" i="4"/>
  <c r="D80" i="4"/>
  <c r="D79" i="4"/>
  <c r="E76" i="10"/>
  <c r="D78" i="4"/>
  <c r="E75" i="10"/>
  <c r="D77" i="4"/>
  <c r="D76" i="4"/>
  <c r="D75" i="4"/>
  <c r="D74" i="4"/>
  <c r="D72" i="4"/>
  <c r="D71" i="4"/>
  <c r="D69" i="4"/>
  <c r="D68" i="4"/>
  <c r="D67" i="4"/>
  <c r="D65" i="4"/>
  <c r="D64" i="4"/>
  <c r="D63" i="4"/>
  <c r="D62" i="4"/>
  <c r="D60" i="4"/>
  <c r="D59" i="4"/>
  <c r="D58" i="4"/>
  <c r="D57" i="4"/>
  <c r="D55" i="4"/>
  <c r="D54" i="4"/>
  <c r="D52" i="4"/>
  <c r="D50" i="4"/>
  <c r="D48" i="4"/>
  <c r="D47" i="4"/>
  <c r="D46" i="4"/>
  <c r="D45" i="4"/>
  <c r="D44" i="4"/>
  <c r="D43" i="4"/>
  <c r="D41" i="4"/>
  <c r="D40" i="4"/>
  <c r="D39" i="4"/>
  <c r="D38" i="4"/>
  <c r="D37" i="4"/>
  <c r="F10" i="16"/>
  <c r="D34" i="10"/>
  <c r="E34" i="10"/>
  <c r="D36" i="4"/>
  <c r="D35" i="4"/>
  <c r="D34" i="4"/>
  <c r="D33" i="4"/>
  <c r="E30" i="10"/>
  <c r="D32" i="4"/>
  <c r="D31" i="4"/>
  <c r="D30" i="4"/>
  <c r="D29" i="4"/>
  <c r="D28" i="4"/>
  <c r="E24" i="10"/>
  <c r="D26" i="4"/>
  <c r="D25" i="4"/>
  <c r="D23" i="4"/>
  <c r="E20" i="10"/>
  <c r="D22" i="4"/>
  <c r="D21" i="4"/>
  <c r="D20" i="4"/>
  <c r="D19" i="4"/>
  <c r="D18" i="4"/>
  <c r="D17" i="4"/>
  <c r="D16" i="4"/>
  <c r="D15" i="4"/>
  <c r="D14" i="4"/>
  <c r="D13" i="4"/>
  <c r="D11" i="4"/>
  <c r="D10" i="4"/>
  <c r="D9" i="4"/>
  <c r="D8" i="4"/>
  <c r="D6" i="4"/>
  <c r="E2" i="10"/>
  <c r="D4" i="4"/>
  <c r="C80" i="4"/>
  <c r="C79" i="4"/>
  <c r="C78" i="4"/>
  <c r="C77" i="4"/>
  <c r="C76" i="4"/>
  <c r="C75" i="4"/>
  <c r="C74" i="4"/>
  <c r="C73" i="4"/>
  <c r="C72" i="4"/>
  <c r="C71" i="4"/>
  <c r="C70" i="4"/>
  <c r="C69" i="4"/>
  <c r="C68" i="4"/>
  <c r="C67" i="4"/>
  <c r="C66" i="4"/>
  <c r="C65" i="4"/>
  <c r="C64" i="4"/>
  <c r="C63" i="4"/>
  <c r="C62" i="4"/>
  <c r="C60" i="4"/>
  <c r="C59" i="4"/>
  <c r="C58" i="4"/>
  <c r="C57" i="4"/>
  <c r="C56" i="4"/>
  <c r="C55" i="4"/>
  <c r="C54" i="4"/>
  <c r="C53" i="4"/>
  <c r="C52" i="4"/>
  <c r="C50" i="4"/>
  <c r="C49" i="4"/>
  <c r="C48" i="4"/>
  <c r="C47" i="4"/>
  <c r="C46" i="4"/>
  <c r="C45" i="4"/>
  <c r="C44" i="4"/>
  <c r="C43" i="4"/>
  <c r="C41" i="4"/>
  <c r="C40" i="4"/>
  <c r="C39" i="4"/>
  <c r="C38" i="4"/>
  <c r="C37" i="4"/>
  <c r="C36" i="4"/>
  <c r="C35" i="4"/>
  <c r="C34" i="4"/>
  <c r="C33" i="4"/>
  <c r="C32" i="4"/>
  <c r="C31" i="4"/>
  <c r="C30" i="4"/>
  <c r="C29" i="4"/>
  <c r="C28" i="4"/>
  <c r="C27" i="4"/>
  <c r="C26" i="4"/>
  <c r="C25" i="4"/>
  <c r="B24" i="4"/>
  <c r="C24" i="4"/>
  <c r="C23" i="4"/>
  <c r="C22" i="4"/>
  <c r="C21" i="4"/>
  <c r="C20" i="4"/>
  <c r="C19" i="4"/>
  <c r="C18" i="4"/>
  <c r="C17" i="4"/>
  <c r="C16" i="4"/>
  <c r="C15" i="4"/>
  <c r="C14" i="4"/>
  <c r="C13" i="4"/>
  <c r="C11" i="4"/>
  <c r="C10" i="4"/>
  <c r="C9" i="4"/>
  <c r="C8" i="4"/>
  <c r="C7" i="4"/>
  <c r="C6" i="4"/>
  <c r="C5" i="4"/>
  <c r="F93" i="28"/>
  <c r="F92" i="28"/>
  <c r="F91" i="28"/>
  <c r="F90" i="28"/>
  <c r="F94" i="28"/>
  <c r="F100" i="4"/>
  <c r="C54" i="11"/>
  <c r="F5" i="11"/>
  <c r="F21" i="11"/>
  <c r="F20" i="11"/>
  <c r="F19" i="11"/>
  <c r="F15" i="11"/>
  <c r="C42" i="4"/>
  <c r="F10" i="44"/>
  <c r="D36" i="10"/>
  <c r="F53" i="42"/>
  <c r="D51" i="10"/>
  <c r="G1304" i="31"/>
  <c r="G1168" i="31"/>
  <c r="G1138" i="31"/>
  <c r="G1048" i="31"/>
  <c r="G1018" i="31"/>
  <c r="G580" i="31"/>
  <c r="G585" i="31"/>
  <c r="G576" i="31"/>
  <c r="G478" i="31"/>
  <c r="G440" i="31"/>
  <c r="G399" i="31"/>
  <c r="G361" i="31"/>
  <c r="G359" i="31"/>
  <c r="G346" i="31"/>
  <c r="G308" i="31"/>
  <c r="G267" i="31"/>
  <c r="G237" i="31"/>
  <c r="G225" i="31"/>
  <c r="G214" i="31"/>
  <c r="G146" i="31"/>
  <c r="G116" i="31"/>
  <c r="G105" i="31"/>
  <c r="G91" i="31"/>
  <c r="G80" i="31"/>
  <c r="G74" i="31"/>
  <c r="G68" i="31"/>
  <c r="G62" i="31"/>
  <c r="G56" i="31"/>
  <c r="G50" i="31"/>
  <c r="G43" i="31"/>
  <c r="G37" i="31"/>
  <c r="G31" i="31"/>
  <c r="G25" i="31"/>
  <c r="G19" i="31"/>
  <c r="G5" i="31"/>
  <c r="B16" i="39"/>
  <c r="G2" i="39"/>
  <c r="G3" i="39"/>
  <c r="G4" i="39"/>
  <c r="G5" i="39"/>
  <c r="G6" i="39"/>
  <c r="G7" i="39"/>
  <c r="G9" i="39"/>
  <c r="D14" i="10"/>
  <c r="F9" i="39"/>
  <c r="G56" i="22"/>
  <c r="G55" i="22"/>
  <c r="G54" i="22"/>
  <c r="G53" i="22"/>
  <c r="G52" i="22"/>
  <c r="G51" i="22"/>
  <c r="G50" i="22"/>
  <c r="G49" i="22"/>
  <c r="G48" i="22"/>
  <c r="G47" i="22"/>
  <c r="G46" i="22"/>
  <c r="G45" i="22"/>
  <c r="G44" i="22"/>
  <c r="G43" i="22"/>
  <c r="G42" i="22"/>
  <c r="G41" i="22"/>
  <c r="G40" i="22"/>
  <c r="G28" i="22"/>
  <c r="G27" i="22"/>
  <c r="G24" i="22"/>
  <c r="G23" i="22"/>
  <c r="G22" i="22"/>
  <c r="G21" i="22"/>
  <c r="G20" i="22"/>
  <c r="G19" i="22"/>
  <c r="G18" i="22"/>
  <c r="G17" i="22"/>
  <c r="G16" i="22"/>
  <c r="G15" i="22"/>
  <c r="G14" i="22"/>
  <c r="G13" i="22"/>
  <c r="G12" i="22"/>
  <c r="G11" i="22"/>
  <c r="G10" i="22"/>
  <c r="G9" i="22"/>
  <c r="G8" i="22"/>
  <c r="G7" i="22"/>
  <c r="G6" i="22"/>
  <c r="G5" i="22"/>
  <c r="G4" i="22"/>
  <c r="G3" i="22"/>
  <c r="G60" i="22"/>
  <c r="D29" i="10"/>
  <c r="G273" i="30"/>
  <c r="G284" i="30"/>
  <c r="G279" i="30"/>
  <c r="G275" i="30"/>
  <c r="G274" i="30"/>
  <c r="D94" i="28"/>
  <c r="G8" i="28"/>
  <c r="G24" i="28"/>
  <c r="G23" i="28"/>
  <c r="G68" i="28"/>
  <c r="G71" i="28"/>
  <c r="G72" i="28"/>
  <c r="G74" i="28"/>
  <c r="G27" i="28"/>
  <c r="G82" i="28"/>
  <c r="F223" i="25"/>
  <c r="D25" i="10"/>
  <c r="E25" i="10"/>
  <c r="D27" i="4"/>
  <c r="F80" i="26"/>
  <c r="D3" i="10"/>
  <c r="E3" i="10"/>
  <c r="D5" i="4"/>
  <c r="F49" i="24"/>
  <c r="D58" i="10"/>
  <c r="E58" i="10"/>
  <c r="H60" i="4"/>
  <c r="I60" i="4"/>
  <c r="C49" i="10"/>
  <c r="C51" i="4"/>
  <c r="F60" i="22"/>
  <c r="E29" i="10"/>
  <c r="G9" i="28"/>
  <c r="G12" i="28"/>
  <c r="G69" i="28"/>
  <c r="G81" i="28"/>
  <c r="G80" i="28"/>
  <c r="G79" i="28"/>
  <c r="G78" i="28"/>
  <c r="G77" i="28"/>
  <c r="G76" i="28"/>
  <c r="G75" i="28"/>
  <c r="G73" i="28"/>
  <c r="G70" i="28"/>
  <c r="G28" i="28"/>
  <c r="G26" i="28"/>
  <c r="G25" i="28"/>
  <c r="G22" i="28"/>
  <c r="G21" i="28"/>
  <c r="G20" i="28"/>
  <c r="G19" i="28"/>
  <c r="G18" i="28"/>
  <c r="G17" i="28"/>
  <c r="G16" i="28"/>
  <c r="G15" i="28"/>
  <c r="G14" i="28"/>
  <c r="G13" i="28"/>
  <c r="G11" i="28"/>
  <c r="G10" i="28"/>
  <c r="G7" i="28"/>
  <c r="G6" i="28"/>
  <c r="G5" i="28"/>
  <c r="G4" i="28"/>
  <c r="G3" i="28"/>
  <c r="G2" i="28"/>
  <c r="B1409" i="31"/>
  <c r="G1391" i="31"/>
  <c r="G1222" i="31"/>
  <c r="G1236" i="31"/>
  <c r="G1247" i="31"/>
  <c r="G1260" i="31"/>
  <c r="G1259" i="31"/>
  <c r="G1258" i="31"/>
  <c r="G1261" i="31"/>
  <c r="G1291" i="31"/>
  <c r="G1324" i="31"/>
  <c r="G1323" i="31"/>
  <c r="G1322" i="31"/>
  <c r="G1321" i="31"/>
  <c r="G1320" i="31"/>
  <c r="G1319" i="31"/>
  <c r="G1318" i="31"/>
  <c r="G1317" i="31"/>
  <c r="G1316" i="31"/>
  <c r="G1315" i="31"/>
  <c r="G1314" i="31"/>
  <c r="G1313" i="31"/>
  <c r="G1312" i="31"/>
  <c r="G1311" i="31"/>
  <c r="G1310" i="31"/>
  <c r="G1309" i="31"/>
  <c r="G1308" i="31"/>
  <c r="G1325" i="31"/>
  <c r="G1352" i="31"/>
  <c r="G1351" i="31"/>
  <c r="G1350" i="31"/>
  <c r="G1349" i="31"/>
  <c r="G1348" i="31"/>
  <c r="G1347" i="31"/>
  <c r="G1346" i="31"/>
  <c r="G1345" i="31"/>
  <c r="G1344" i="31"/>
  <c r="G1343" i="31"/>
  <c r="G1342" i="31"/>
  <c r="G1341" i="31"/>
  <c r="G1340" i="31"/>
  <c r="G1339" i="31"/>
  <c r="G1338" i="31"/>
  <c r="G1383" i="31"/>
  <c r="G1382" i="31"/>
  <c r="G1381" i="31"/>
  <c r="G1380" i="31"/>
  <c r="G1379" i="31"/>
  <c r="G1378" i="31"/>
  <c r="G1377" i="31"/>
  <c r="G1376" i="31"/>
  <c r="G1363" i="31"/>
  <c r="G1362" i="31"/>
  <c r="G1361" i="31"/>
  <c r="G1360" i="31"/>
  <c r="G1359" i="31"/>
  <c r="G1358" i="31"/>
  <c r="G1357" i="31"/>
  <c r="G1353" i="31"/>
  <c r="G1389" i="31"/>
  <c r="G1388" i="31"/>
  <c r="G1387" i="31"/>
  <c r="G1386" i="31"/>
  <c r="G1385" i="31"/>
  <c r="G1384" i="31"/>
  <c r="G1396" i="31"/>
  <c r="G1017" i="31"/>
  <c r="G1016" i="31"/>
  <c r="G986" i="31"/>
  <c r="G985" i="31"/>
  <c r="G984" i="31"/>
  <c r="G983" i="31"/>
  <c r="G982" i="31"/>
  <c r="G981" i="31"/>
  <c r="G980" i="31"/>
  <c r="G979" i="31"/>
  <c r="G978" i="31"/>
  <c r="G977" i="31"/>
  <c r="G1209" i="31"/>
  <c r="G1198" i="31"/>
  <c r="G1127" i="31"/>
  <c r="G1116" i="31"/>
  <c r="G1102" i="31"/>
  <c r="G1089" i="31"/>
  <c r="G1078" i="31"/>
  <c r="G976" i="31"/>
  <c r="G975" i="31"/>
  <c r="G974" i="31"/>
  <c r="G973" i="31"/>
  <c r="G972" i="31"/>
  <c r="G961" i="31"/>
  <c r="G950" i="31"/>
  <c r="G936" i="31"/>
  <c r="G923" i="31"/>
  <c r="G912" i="31"/>
  <c r="G882" i="31"/>
  <c r="G852" i="31"/>
  <c r="G846" i="31"/>
  <c r="G835" i="31"/>
  <c r="G824" i="31"/>
  <c r="G810" i="31"/>
  <c r="G797" i="31"/>
  <c r="G786" i="31"/>
  <c r="G756" i="31"/>
  <c r="G726" i="31"/>
  <c r="G720" i="31"/>
  <c r="G707" i="31"/>
  <c r="G701" i="31"/>
  <c r="G700" i="31"/>
  <c r="G699" i="31"/>
  <c r="G685" i="31"/>
  <c r="G672" i="31"/>
  <c r="G640" i="31"/>
  <c r="G610" i="31"/>
  <c r="G609" i="31"/>
  <c r="G608" i="31"/>
  <c r="G607" i="31"/>
  <c r="G606" i="31"/>
  <c r="G602" i="31"/>
  <c r="G598" i="31"/>
  <c r="G569" i="31"/>
  <c r="G556" i="31"/>
  <c r="G552" i="31"/>
  <c r="G522" i="31"/>
  <c r="G492" i="31"/>
  <c r="G491" i="31"/>
  <c r="G490" i="31"/>
  <c r="G489" i="31"/>
  <c r="G467" i="31"/>
  <c r="G453" i="31"/>
  <c r="G429" i="31"/>
  <c r="G397" i="31"/>
  <c r="G395" i="31"/>
  <c r="G393" i="31"/>
  <c r="G391" i="31"/>
  <c r="G357" i="31"/>
  <c r="G335" i="31"/>
  <c r="G321" i="31"/>
  <c r="G297" i="31"/>
  <c r="G236" i="31"/>
  <c r="G200" i="31"/>
  <c r="G187" i="31"/>
  <c r="G176" i="31"/>
  <c r="G49" i="31"/>
  <c r="G18" i="31"/>
  <c r="G11" i="31"/>
  <c r="G4" i="31"/>
  <c r="G3" i="31"/>
  <c r="G2" i="31"/>
  <c r="B405" i="30"/>
  <c r="H26" i="4"/>
  <c r="I26" i="4"/>
  <c r="F1401" i="31"/>
  <c r="F84" i="28"/>
  <c r="H4" i="4"/>
  <c r="I4" i="4"/>
  <c r="H6" i="4"/>
  <c r="I6" i="4"/>
  <c r="H7" i="4"/>
  <c r="I7" i="4"/>
  <c r="H8" i="4"/>
  <c r="I8" i="4"/>
  <c r="H9" i="4"/>
  <c r="I9" i="4"/>
  <c r="H10" i="4"/>
  <c r="I10" i="4"/>
  <c r="H11" i="4"/>
  <c r="I11" i="4"/>
  <c r="H13" i="4"/>
  <c r="I13" i="4"/>
  <c r="H14" i="4"/>
  <c r="I14" i="4"/>
  <c r="H15" i="4"/>
  <c r="I15" i="4"/>
  <c r="H16" i="4"/>
  <c r="I16" i="4"/>
  <c r="H17" i="4"/>
  <c r="I17" i="4"/>
  <c r="H19" i="4"/>
  <c r="I19" i="4"/>
  <c r="H20" i="4"/>
  <c r="I20" i="4"/>
  <c r="H21" i="4"/>
  <c r="I21" i="4"/>
  <c r="H22" i="4"/>
  <c r="I22" i="4"/>
  <c r="H23" i="4"/>
  <c r="I23" i="4"/>
  <c r="H25" i="4"/>
  <c r="I25" i="4"/>
  <c r="H28" i="4"/>
  <c r="I28" i="4"/>
  <c r="H29" i="4"/>
  <c r="I29" i="4"/>
  <c r="H30" i="4"/>
  <c r="I30" i="4"/>
  <c r="H32" i="4"/>
  <c r="I32" i="4"/>
  <c r="H33" i="4"/>
  <c r="I33" i="4"/>
  <c r="H34" i="4"/>
  <c r="I34" i="4"/>
  <c r="H35" i="4"/>
  <c r="I35" i="4"/>
  <c r="H36" i="4"/>
  <c r="I36" i="4"/>
  <c r="H37" i="4"/>
  <c r="I37" i="4"/>
  <c r="F38" i="4"/>
  <c r="G38" i="4"/>
  <c r="H38" i="4"/>
  <c r="I38" i="4"/>
  <c r="H39" i="4"/>
  <c r="I39" i="4"/>
  <c r="H40" i="4"/>
  <c r="I40" i="4"/>
  <c r="H41" i="4"/>
  <c r="I41" i="4"/>
  <c r="H43" i="4"/>
  <c r="I43" i="4"/>
  <c r="H44" i="4"/>
  <c r="I44" i="4"/>
  <c r="H45" i="4"/>
  <c r="I45" i="4"/>
  <c r="H46" i="4"/>
  <c r="I46" i="4"/>
  <c r="H47" i="4"/>
  <c r="I47" i="4"/>
  <c r="H48" i="4"/>
  <c r="I48" i="4"/>
  <c r="H50" i="4"/>
  <c r="I50" i="4"/>
  <c r="H52" i="4"/>
  <c r="I52" i="4"/>
  <c r="H54" i="4"/>
  <c r="I54" i="4"/>
  <c r="H55" i="4"/>
  <c r="I55" i="4"/>
  <c r="H57" i="4"/>
  <c r="I57" i="4"/>
  <c r="H58" i="4"/>
  <c r="I58" i="4"/>
  <c r="H59" i="4"/>
  <c r="I59" i="4"/>
  <c r="H62" i="4"/>
  <c r="I62" i="4"/>
  <c r="H63" i="4"/>
  <c r="I63" i="4"/>
  <c r="H64" i="4"/>
  <c r="I64" i="4"/>
  <c r="H65" i="4"/>
  <c r="I65" i="4"/>
  <c r="H67" i="4"/>
  <c r="I67" i="4"/>
  <c r="H68" i="4"/>
  <c r="I68" i="4"/>
  <c r="H69" i="4"/>
  <c r="I69" i="4"/>
  <c r="H71" i="4"/>
  <c r="I71" i="4"/>
  <c r="H72" i="4"/>
  <c r="I72" i="4"/>
  <c r="H74" i="4"/>
  <c r="I74" i="4"/>
  <c r="H75" i="4"/>
  <c r="I75" i="4"/>
  <c r="H76" i="4"/>
  <c r="I76" i="4"/>
  <c r="H77" i="4"/>
  <c r="I77" i="4"/>
  <c r="H78" i="4"/>
  <c r="I78" i="4"/>
  <c r="H79" i="4"/>
  <c r="I79" i="4"/>
  <c r="H80" i="4"/>
  <c r="I80" i="4"/>
  <c r="F60" i="4"/>
  <c r="G60" i="4"/>
  <c r="F26" i="4"/>
  <c r="G26" i="4"/>
  <c r="F4" i="4"/>
  <c r="G4" i="4"/>
  <c r="F6" i="4"/>
  <c r="G6" i="4"/>
  <c r="F8" i="4"/>
  <c r="G8" i="4"/>
  <c r="F9" i="4"/>
  <c r="G9" i="4"/>
  <c r="F10" i="4"/>
  <c r="G10" i="4"/>
  <c r="F11" i="4"/>
  <c r="G11" i="4"/>
  <c r="F13" i="4"/>
  <c r="G13" i="4"/>
  <c r="F14" i="4"/>
  <c r="G14" i="4"/>
  <c r="F15" i="4"/>
  <c r="G15" i="4"/>
  <c r="F17" i="4"/>
  <c r="G17" i="4"/>
  <c r="F19" i="4"/>
  <c r="G19" i="4"/>
  <c r="F20" i="4"/>
  <c r="G20" i="4"/>
  <c r="F21" i="4"/>
  <c r="G21" i="4"/>
  <c r="F22" i="4"/>
  <c r="G22" i="4"/>
  <c r="F23" i="4"/>
  <c r="G23" i="4"/>
  <c r="F25" i="4"/>
  <c r="G25" i="4"/>
  <c r="F28" i="4"/>
  <c r="G28" i="4"/>
  <c r="F29" i="4"/>
  <c r="G29" i="4"/>
  <c r="F30" i="4"/>
  <c r="G30" i="4"/>
  <c r="F32" i="4"/>
  <c r="G32" i="4"/>
  <c r="F33" i="4"/>
  <c r="G33" i="4"/>
  <c r="F34" i="4"/>
  <c r="G34" i="4"/>
  <c r="F35" i="4"/>
  <c r="G35" i="4"/>
  <c r="F36" i="4"/>
  <c r="G36" i="4"/>
  <c r="F37" i="4"/>
  <c r="G37" i="4"/>
  <c r="F39" i="4"/>
  <c r="G39" i="4"/>
  <c r="F40" i="4"/>
  <c r="G40" i="4"/>
  <c r="F41" i="4"/>
  <c r="G41" i="4"/>
  <c r="F43" i="4"/>
  <c r="G43" i="4"/>
  <c r="F44" i="4"/>
  <c r="G44" i="4"/>
  <c r="F45" i="4"/>
  <c r="G45" i="4"/>
  <c r="F46" i="4"/>
  <c r="G46" i="4"/>
  <c r="F47" i="4"/>
  <c r="G47" i="4"/>
  <c r="F48" i="4"/>
  <c r="G48" i="4"/>
  <c r="F50" i="4"/>
  <c r="G50" i="4"/>
  <c r="F52" i="4"/>
  <c r="G52" i="4"/>
  <c r="F54" i="4"/>
  <c r="G54" i="4"/>
  <c r="F55" i="4"/>
  <c r="G55" i="4"/>
  <c r="F57" i="4"/>
  <c r="G57" i="4"/>
  <c r="F58" i="4"/>
  <c r="G58" i="4"/>
  <c r="F59" i="4"/>
  <c r="G59" i="4"/>
  <c r="F62" i="4"/>
  <c r="G62" i="4"/>
  <c r="F63" i="4"/>
  <c r="G63" i="4"/>
  <c r="F64" i="4"/>
  <c r="G64" i="4"/>
  <c r="F65" i="4"/>
  <c r="G65" i="4"/>
  <c r="F67" i="4"/>
  <c r="G67" i="4"/>
  <c r="F68" i="4"/>
  <c r="G68" i="4"/>
  <c r="F69" i="4"/>
  <c r="G69" i="4"/>
  <c r="F71" i="4"/>
  <c r="G71" i="4"/>
  <c r="F72" i="4"/>
  <c r="G72" i="4"/>
  <c r="F74" i="4"/>
  <c r="G74" i="4"/>
  <c r="F75" i="4"/>
  <c r="G75" i="4"/>
  <c r="F76" i="4"/>
  <c r="G76" i="4"/>
  <c r="F77" i="4"/>
  <c r="G77" i="4"/>
  <c r="F78" i="4"/>
  <c r="G78" i="4"/>
  <c r="F79" i="4"/>
  <c r="G79" i="4"/>
  <c r="F80" i="4"/>
  <c r="G80" i="4"/>
  <c r="A80" i="4"/>
  <c r="F3" i="32"/>
  <c r="D49" i="10"/>
  <c r="E49" i="10"/>
  <c r="D51" i="4"/>
  <c r="F3" i="33"/>
  <c r="D47" i="10"/>
  <c r="E47" i="10"/>
  <c r="D49" i="4"/>
  <c r="F8" i="12"/>
  <c r="D54" i="10"/>
  <c r="E54" i="10"/>
  <c r="D56" i="4"/>
  <c r="F12" i="9"/>
  <c r="D68" i="10"/>
  <c r="E68" i="10"/>
  <c r="D7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F81" i="18"/>
  <c r="D64" i="10"/>
  <c r="E64" i="10"/>
  <c r="F5" i="19"/>
  <c r="D63" i="10"/>
  <c r="F5" i="13"/>
  <c r="D40" i="10"/>
  <c r="E40" i="10"/>
  <c r="D42" i="4"/>
  <c r="F5" i="21"/>
  <c r="D37" i="10"/>
  <c r="F6" i="20"/>
  <c r="D38" i="10"/>
  <c r="E63" i="10"/>
  <c r="E38" i="10"/>
  <c r="E37" i="10"/>
  <c r="E4" i="10"/>
  <c r="E78" i="10"/>
  <c r="E77" i="10"/>
  <c r="E74" i="10"/>
  <c r="E73" i="10"/>
  <c r="E72" i="10"/>
  <c r="E70" i="10"/>
  <c r="E69" i="10"/>
  <c r="E67" i="10"/>
  <c r="E66" i="10"/>
  <c r="E65" i="10"/>
  <c r="E62" i="10"/>
  <c r="E61" i="10"/>
  <c r="E60" i="10"/>
  <c r="E57" i="10"/>
  <c r="E56" i="10"/>
  <c r="E55" i="10"/>
  <c r="E53" i="10"/>
  <c r="E52" i="10"/>
  <c r="E51" i="10"/>
  <c r="D53" i="4"/>
  <c r="E50" i="10"/>
  <c r="E48" i="10"/>
  <c r="E46" i="10"/>
  <c r="E45" i="10"/>
  <c r="E44" i="10"/>
  <c r="E43" i="10"/>
  <c r="E42" i="10"/>
  <c r="E41" i="10"/>
  <c r="E39" i="10"/>
  <c r="E36" i="10"/>
  <c r="E35" i="10"/>
  <c r="E33" i="10"/>
  <c r="E32" i="10"/>
  <c r="E31" i="10"/>
  <c r="E28" i="10"/>
  <c r="E27" i="10"/>
  <c r="E26" i="10"/>
  <c r="E23" i="10"/>
  <c r="E22" i="10"/>
  <c r="D24" i="4"/>
  <c r="E21" i="10"/>
  <c r="E19" i="10"/>
  <c r="E18" i="10"/>
  <c r="E17" i="10"/>
  <c r="E15" i="10"/>
  <c r="E14" i="10"/>
  <c r="E13" i="10"/>
  <c r="E12" i="10"/>
  <c r="E11" i="10"/>
  <c r="E9" i="10"/>
  <c r="E8" i="10"/>
  <c r="E7" i="10"/>
  <c r="E6" i="10"/>
  <c r="E5" i="10"/>
  <c r="S10" i="8"/>
  <c r="S24" i="8"/>
  <c r="S9" i="8"/>
  <c r="S33" i="8"/>
  <c r="S32" i="8"/>
  <c r="S31" i="8"/>
  <c r="S29" i="8"/>
  <c r="S28" i="8"/>
  <c r="S27" i="8"/>
  <c r="S26" i="8"/>
  <c r="S25" i="8"/>
  <c r="S23" i="8"/>
  <c r="S22" i="8"/>
  <c r="S21" i="8"/>
  <c r="S20" i="8"/>
  <c r="S19" i="8"/>
  <c r="S18" i="8"/>
  <c r="S17" i="8"/>
  <c r="S16" i="8"/>
  <c r="S15" i="8"/>
  <c r="S14" i="8"/>
  <c r="S13" i="8"/>
  <c r="S12" i="8"/>
  <c r="S8" i="8"/>
  <c r="S7" i="8"/>
  <c r="S6" i="8"/>
  <c r="S5" i="8"/>
  <c r="S4" i="8"/>
  <c r="S11" i="8"/>
  <c r="AH3" i="8"/>
  <c r="AG3" i="8"/>
  <c r="AF3" i="8"/>
  <c r="AE3" i="8"/>
  <c r="AD3" i="8"/>
  <c r="AC3" i="8"/>
  <c r="AB3" i="8"/>
  <c r="AA3" i="8"/>
  <c r="Z3" i="8"/>
  <c r="Y3" i="8"/>
  <c r="X3" i="8"/>
  <c r="W3" i="8"/>
  <c r="V3" i="8"/>
  <c r="U3" i="8"/>
  <c r="T3" i="8"/>
  <c r="AF2" i="8"/>
  <c r="AC2" i="8"/>
  <c r="Z2" i="8"/>
  <c r="W2" i="8"/>
  <c r="T2" i="8"/>
  <c r="C18" i="3"/>
  <c r="E7" i="3"/>
  <c r="H100" i="4"/>
  <c r="H99" i="4"/>
  <c r="C59" i="10"/>
  <c r="C61" i="4"/>
  <c r="D66" i="4"/>
  <c r="F66" i="4"/>
  <c r="G66" i="4"/>
  <c r="H5" i="4"/>
  <c r="I5" i="4"/>
  <c r="F5" i="4"/>
  <c r="G5" i="4"/>
  <c r="F7" i="4"/>
  <c r="G7" i="4"/>
  <c r="F398" i="30"/>
  <c r="H70" i="4"/>
  <c r="I70" i="4"/>
  <c r="F70" i="4"/>
  <c r="G70" i="4"/>
  <c r="H42" i="4"/>
  <c r="I42" i="4"/>
  <c r="H56" i="4"/>
  <c r="I56" i="4"/>
  <c r="F56" i="4"/>
  <c r="G56" i="4"/>
  <c r="F51" i="4"/>
  <c r="G51" i="4"/>
  <c r="H51" i="4"/>
  <c r="I51" i="4"/>
  <c r="F49" i="4"/>
  <c r="G49" i="4"/>
  <c r="H49" i="4"/>
  <c r="I49" i="4"/>
  <c r="F42" i="4"/>
  <c r="G42" i="4"/>
  <c r="F53" i="4"/>
  <c r="G53" i="4"/>
  <c r="H53" i="4"/>
  <c r="I53" i="4"/>
  <c r="G1401" i="31"/>
  <c r="D16" i="10"/>
  <c r="E16" i="10"/>
  <c r="H18" i="4"/>
  <c r="I18" i="4"/>
  <c r="F16" i="4"/>
  <c r="G16" i="4"/>
  <c r="G398" i="30"/>
  <c r="D71" i="10"/>
  <c r="E71" i="10"/>
  <c r="H31" i="4"/>
  <c r="I31" i="4"/>
  <c r="F31" i="4"/>
  <c r="G31" i="4"/>
  <c r="F24" i="4"/>
  <c r="G24" i="4"/>
  <c r="H24" i="4"/>
  <c r="I24" i="4"/>
  <c r="F27" i="4"/>
  <c r="G27" i="4"/>
  <c r="H27" i="4"/>
  <c r="I27" i="4"/>
  <c r="H66" i="4"/>
  <c r="I66" i="4"/>
  <c r="D73" i="4"/>
  <c r="H73" i="4"/>
  <c r="I73" i="4"/>
  <c r="G84" i="28"/>
  <c r="D59" i="10"/>
  <c r="E59" i="10"/>
  <c r="F18" i="4"/>
  <c r="G18" i="4"/>
  <c r="F13" i="11"/>
  <c r="F73" i="4"/>
  <c r="G73" i="4"/>
  <c r="D61" i="4"/>
  <c r="F61" i="4"/>
  <c r="G61" i="4"/>
  <c r="F14" i="11"/>
  <c r="F36" i="11"/>
  <c r="D10" i="10"/>
  <c r="E10" i="10"/>
  <c r="D12" i="4"/>
  <c r="H61" i="4"/>
  <c r="I61" i="4"/>
  <c r="H12" i="4"/>
  <c r="I12" i="4"/>
  <c r="F12" i="4"/>
  <c r="G12" i="4"/>
  <c r="G82" i="4"/>
  <c r="G83" i="4"/>
  <c r="B86" i="4"/>
  <c r="C13" i="3"/>
  <c r="E13" i="3"/>
  <c r="F13" i="3"/>
  <c r="G13" i="3"/>
  <c r="H13" i="3"/>
  <c r="I82" i="4"/>
  <c r="I83" i="4"/>
  <c r="E82" i="4"/>
  <c r="E83" i="4"/>
  <c r="B104" i="4"/>
  <c r="B87" i="4"/>
  <c r="C14" i="3"/>
  <c r="E14" i="3"/>
  <c r="F14" i="3"/>
  <c r="G14" i="3"/>
  <c r="H14" i="3"/>
  <c r="C86" i="4"/>
  <c r="C87" i="4"/>
  <c r="B98" i="4"/>
  <c r="B99" i="4"/>
  <c r="C17" i="3"/>
  <c r="E17" i="3"/>
  <c r="F17" i="3"/>
  <c r="G17" i="3"/>
  <c r="H17" i="3"/>
  <c r="B105" i="4"/>
  <c r="B106" i="4"/>
  <c r="B107" i="4"/>
  <c r="B108" i="4"/>
  <c r="B100" i="4"/>
  <c r="C16" i="3"/>
  <c r="E16" i="3"/>
  <c r="F16" i="3"/>
  <c r="G16" i="3"/>
  <c r="H16" i="3"/>
  <c r="E86" i="4"/>
  <c r="E87" i="4"/>
  <c r="B111" i="4"/>
  <c r="B112" i="4"/>
  <c r="B114" i="4"/>
  <c r="C19" i="3"/>
  <c r="E19" i="3"/>
  <c r="F19" i="3"/>
  <c r="G19" i="3"/>
  <c r="H19" i="3"/>
</calcChain>
</file>

<file path=xl/comments1.xml><?xml version="1.0" encoding="utf-8"?>
<comments xmlns="http://schemas.openxmlformats.org/spreadsheetml/2006/main">
  <authors>
    <author>Paul Kong</author>
  </authors>
  <commentList>
    <comment ref="B24" authorId="0" shapeId="0">
      <text>
        <r>
          <rPr>
            <b/>
            <sz val="9"/>
            <color indexed="81"/>
            <rFont val="Tahoma"/>
            <family val="2"/>
          </rPr>
          <t>Paul Kong:</t>
        </r>
        <r>
          <rPr>
            <sz val="9"/>
            <color indexed="81"/>
            <rFont val="Tahoma"/>
            <family val="2"/>
          </rPr>
          <t xml:space="preserve">
25% of all servers</t>
        </r>
      </text>
    </comment>
    <comment ref="B36" authorId="0" shapeId="0">
      <text>
        <r>
          <rPr>
            <b/>
            <sz val="9"/>
            <color indexed="81"/>
            <rFont val="Tahoma"/>
            <family val="2"/>
          </rPr>
          <t>Paul Kong:</t>
        </r>
        <r>
          <rPr>
            <sz val="9"/>
            <color indexed="81"/>
            <rFont val="Tahoma"/>
            <family val="2"/>
          </rPr>
          <t xml:space="preserve">
On AD physical servers
</t>
        </r>
      </text>
    </comment>
    <comment ref="A49" authorId="0" shapeId="0">
      <text>
        <r>
          <rPr>
            <b/>
            <sz val="9"/>
            <color indexed="81"/>
            <rFont val="Tahoma"/>
            <family val="2"/>
          </rPr>
          <t>Paul Kong:</t>
        </r>
        <r>
          <rPr>
            <sz val="9"/>
            <color indexed="81"/>
            <rFont val="Tahoma"/>
            <family val="2"/>
          </rPr>
          <t xml:space="preserve">
should not need QoS
</t>
        </r>
      </text>
    </comment>
    <comment ref="A56" authorId="0" shapeId="0">
      <text>
        <r>
          <rPr>
            <b/>
            <sz val="9"/>
            <color indexed="81"/>
            <rFont val="Tahoma"/>
            <family val="2"/>
          </rPr>
          <t>Paul Kong:</t>
        </r>
        <r>
          <rPr>
            <sz val="9"/>
            <color indexed="81"/>
            <rFont val="Tahoma"/>
            <family val="2"/>
          </rPr>
          <t xml:space="preserve">
Linux/Unix Only</t>
        </r>
      </text>
    </comment>
    <comment ref="E82" authorId="0" shapeId="0">
      <text>
        <r>
          <rPr>
            <b/>
            <sz val="9"/>
            <color indexed="81"/>
            <rFont val="Tahoma"/>
            <family val="2"/>
          </rPr>
          <t>Paul Kong:</t>
        </r>
        <r>
          <rPr>
            <sz val="9"/>
            <color indexed="81"/>
            <rFont val="Tahoma"/>
            <family val="2"/>
          </rPr>
          <t xml:space="preserve">
 Weighted Average based on respective Robot # and Avg QoS </t>
        </r>
      </text>
    </comment>
    <comment ref="E83" authorId="0" shapeId="0">
      <text>
        <r>
          <rPr>
            <b/>
            <sz val="9"/>
            <color indexed="81"/>
            <rFont val="Tahoma"/>
            <family val="2"/>
          </rPr>
          <t>Paul Kong:</t>
        </r>
        <r>
          <rPr>
            <sz val="9"/>
            <color indexed="81"/>
            <rFont val="Tahoma"/>
            <family val="2"/>
          </rPr>
          <t xml:space="preserve">
Same as above, no change</t>
        </r>
      </text>
    </comment>
  </commentList>
</comments>
</file>

<file path=xl/comments2.xml><?xml version="1.0" encoding="utf-8"?>
<comments xmlns="http://schemas.openxmlformats.org/spreadsheetml/2006/main">
  <authors>
    <author>Paul Kong</author>
  </authors>
  <commentList>
    <comment ref="B1" authorId="0" shapeId="0">
      <text>
        <r>
          <rPr>
            <b/>
            <sz val="9"/>
            <color indexed="81"/>
            <rFont val="Tahoma"/>
            <family val="2"/>
          </rPr>
          <t>Paul Kong:</t>
        </r>
        <r>
          <rPr>
            <sz val="9"/>
            <color indexed="81"/>
            <rFont val="Tahoma"/>
            <family val="2"/>
          </rPr>
          <t xml:space="preserve">
To calculate/adjust average (Weighted Average) QoS when there is a mix of small/medium/large QoS. For example, a small 2 port routers (small), 48 Port switch (Medium), or a Cisco 6513 (Large)
Default is "1" or no scaling</t>
        </r>
      </text>
    </comment>
  </commentList>
</comments>
</file>

<file path=xl/comments3.xml><?xml version="1.0" encoding="utf-8"?>
<comments xmlns="http://schemas.openxmlformats.org/spreadsheetml/2006/main">
  <authors>
    <author>Paul Kong</author>
  </authors>
  <commentList>
    <comment ref="A64" authorId="0" shapeId="0">
      <text>
        <r>
          <rPr>
            <b/>
            <sz val="9"/>
            <color indexed="81"/>
            <rFont val="Tahoma"/>
            <family val="2"/>
          </rPr>
          <t>Paul Kong:</t>
        </r>
        <r>
          <rPr>
            <sz val="9"/>
            <color indexed="81"/>
            <rFont val="Tahoma"/>
            <family val="2"/>
          </rPr>
          <t xml:space="preserve">
</t>
        </r>
      </text>
    </comment>
  </commentList>
</comments>
</file>

<file path=xl/sharedStrings.xml><?xml version="1.0" encoding="utf-8"?>
<sst xmlns="http://schemas.openxmlformats.org/spreadsheetml/2006/main" count="9760" uniqueCount="4527">
  <si>
    <t>Robot #</t>
  </si>
  <si>
    <t>Avg Interval (m)</t>
  </si>
  <si>
    <t>QoS/min/robot</t>
  </si>
  <si>
    <t>Overall QoS/min</t>
  </si>
  <si>
    <t>Overall Message Volume</t>
  </si>
  <si>
    <t>Est. QoS/Min on Primary Hub:</t>
  </si>
  <si>
    <t>Est. Qos/Sec on Primary Hub:</t>
  </si>
  <si>
    <t>Est. QoS Growth / Minute</t>
  </si>
  <si>
    <t>MB</t>
  </si>
  <si>
    <t>Est. Qos Growth / Day</t>
  </si>
  <si>
    <t>Data Aggregation &amp; Storing Parameters</t>
  </si>
  <si>
    <t>Default Aggregation</t>
  </si>
  <si>
    <t>minutes</t>
  </si>
  <si>
    <t>Aggregate after:</t>
  </si>
  <si>
    <t>days</t>
  </si>
  <si>
    <t>Raw Data size estimation</t>
  </si>
  <si>
    <t>GB</t>
  </si>
  <si>
    <t>Historic Data size estimation</t>
  </si>
  <si>
    <t>Average Dataset size</t>
  </si>
  <si>
    <t>Reduction Factor</t>
  </si>
  <si>
    <t>Qos Values per Day:</t>
  </si>
  <si>
    <t>Historic Data Pool Size:</t>
  </si>
  <si>
    <t>Retention Period Historic Data</t>
  </si>
  <si>
    <t>Retention Period Raw Data</t>
  </si>
  <si>
    <t>(=Aggregation Rate / Avg Sample Rate)</t>
  </si>
  <si>
    <t>(=Values per Day / Reduction Factor)</t>
  </si>
  <si>
    <t>Historic Data Growth / Day:</t>
  </si>
  <si>
    <t>Reduced Values / Day:</t>
  </si>
  <si>
    <t>TB</t>
  </si>
  <si>
    <t>Raw Data Pool Size:</t>
  </si>
  <si>
    <t>QoS on Robot</t>
  </si>
  <si>
    <t>QOS_DATA</t>
  </si>
  <si>
    <t>Message Throughput</t>
  </si>
  <si>
    <t>Probe</t>
  </si>
  <si>
    <t>cdm</t>
  </si>
  <si>
    <t>processes</t>
  </si>
  <si>
    <t>ntservices</t>
  </si>
  <si>
    <t>net_connect</t>
  </si>
  <si>
    <t>url_response</t>
  </si>
  <si>
    <t>assuming ping + 2 services</t>
  </si>
  <si>
    <t>per service</t>
  </si>
  <si>
    <t>per process</t>
  </si>
  <si>
    <t>net_traffic</t>
  </si>
  <si>
    <t>estimated average setup</t>
  </si>
  <si>
    <t>oracle</t>
  </si>
  <si>
    <t>mysql</t>
  </si>
  <si>
    <t>sqlserver</t>
  </si>
  <si>
    <t>sybase</t>
  </si>
  <si>
    <t>e2e_appmon</t>
  </si>
  <si>
    <t>interface_traffic</t>
  </si>
  <si>
    <t>per interface</t>
  </si>
  <si>
    <t>ntevl</t>
  </si>
  <si>
    <t>ntperf</t>
  </si>
  <si>
    <t>Database</t>
  </si>
  <si>
    <t>Application</t>
  </si>
  <si>
    <t>Server</t>
  </si>
  <si>
    <t>Network</t>
  </si>
  <si>
    <t>cisco_monitor</t>
  </si>
  <si>
    <t>cisco_qos</t>
  </si>
  <si>
    <t>dhcp_response</t>
  </si>
  <si>
    <t>dns_response</t>
  </si>
  <si>
    <t>ldap_response</t>
  </si>
  <si>
    <t>saa_monitor</t>
  </si>
  <si>
    <t>sql_response</t>
  </si>
  <si>
    <t>jdbc_response</t>
  </si>
  <si>
    <t>informix</t>
  </si>
  <si>
    <t>db2</t>
  </si>
  <si>
    <t>N/A</t>
  </si>
  <si>
    <t>ccm_monitor</t>
  </si>
  <si>
    <t>cisco_ucm</t>
  </si>
  <si>
    <t>cisco_unity</t>
  </si>
  <si>
    <t>email_response</t>
  </si>
  <si>
    <t>exchange_response</t>
  </si>
  <si>
    <t>exchange_monitor</t>
  </si>
  <si>
    <t>sharepoint</t>
  </si>
  <si>
    <t>tomcat</t>
  </si>
  <si>
    <t>apache</t>
  </si>
  <si>
    <t>weblogic</t>
  </si>
  <si>
    <t>websphere</t>
  </si>
  <si>
    <t>notes_response</t>
  </si>
  <si>
    <t>notes_server</t>
  </si>
  <si>
    <t>easerver</t>
  </si>
  <si>
    <t>ad_server</t>
  </si>
  <si>
    <t>ad_response</t>
  </si>
  <si>
    <t>ocs_monitor</t>
  </si>
  <si>
    <t>jboss</t>
  </si>
  <si>
    <t>ica_response</t>
  </si>
  <si>
    <t>Comment</t>
  </si>
  <si>
    <t>Version</t>
  </si>
  <si>
    <t>Recommended
Average QoS</t>
  </si>
  <si>
    <t>Maximum QoS</t>
  </si>
  <si>
    <t>Recommended Interval (minutes)</t>
  </si>
  <si>
    <t>MB / Day</t>
  </si>
  <si>
    <t>Estimated QoS Growth</t>
  </si>
  <si>
    <t>Raw Data Pool Size</t>
  </si>
  <si>
    <t>(Database Growth &amp; Sizing)</t>
  </si>
  <si>
    <t>Msg. / Sec.</t>
  </si>
  <si>
    <t xml:space="preserve">Msg. / Sec. </t>
  </si>
  <si>
    <t>Estimated QoS (primary)</t>
  </si>
  <si>
    <t>Msg. / Min.</t>
  </si>
  <si>
    <t>(Message Bus Rates)</t>
  </si>
  <si>
    <t>Key Model Metrics -- Message Rates and Sizing</t>
  </si>
  <si>
    <t>Year 3</t>
  </si>
  <si>
    <t>Year 2</t>
  </si>
  <si>
    <t>Year 1</t>
  </si>
  <si>
    <t>Growth Estimates</t>
  </si>
  <si>
    <t>Retention Period</t>
  </si>
  <si>
    <t>Days</t>
  </si>
  <si>
    <t>Initial Fill</t>
  </si>
  <si>
    <t>Total NIS Database Size</t>
  </si>
  <si>
    <t>Memory</t>
  </si>
  <si>
    <t>Software</t>
  </si>
  <si>
    <t>Small</t>
  </si>
  <si>
    <t>Medium</t>
  </si>
  <si>
    <t>12 GB</t>
  </si>
  <si>
    <t>Large</t>
  </si>
  <si>
    <t>Major</t>
  </si>
  <si>
    <t>Processor
64-bit Intel Xeon Class 2.0GHz</t>
  </si>
  <si>
    <t>4-8 GB</t>
  </si>
  <si>
    <t>16-24 GB</t>
  </si>
  <si>
    <t>8-16 Cores</t>
  </si>
  <si>
    <t>8 Cores</t>
  </si>
  <si>
    <t>2 Cores</t>
  </si>
  <si>
    <t>4-8 Cores</t>
  </si>
  <si>
    <t># of Hubs</t>
  </si>
  <si>
    <t># of Robots</t>
  </si>
  <si>
    <t>CPU Cores --&gt;</t>
  </si>
  <si>
    <t>Disk (MB) --&gt;</t>
  </si>
  <si>
    <t>Memory (GB) --&gt;</t>
  </si>
  <si>
    <t>Primary Hub Sizing</t>
  </si>
  <si>
    <t>Primary UMP Sizing</t>
  </si>
  <si>
    <t>8-12 GB</t>
  </si>
  <si>
    <t>Supported version of Windows, Linux or Solaris
Supported 64-bit Java Runtime Environment (JRE)
JRE is in system PATH
Disk compression is NOT enabled
Linux and Solaris: minimum 4 GB swap space (6 GB recommended)
Linux: standard C++ library"</t>
  </si>
  <si>
    <t>Supported version of Windows, Linux or Solaris
Linux and Solaris: minimum 4 GB swap space (6 GB recommended)
Linux: standard C++ library</t>
  </si>
  <si>
    <t>Deployment Size</t>
  </si>
  <si>
    <t>Install on NMS Server</t>
  </si>
  <si>
    <t>4 Cores</t>
  </si>
  <si>
    <t>16 GB</t>
  </si>
  <si>
    <t>CA Nimsoft Monitor Primary Hub
Message &amp; Metric-Calculation Sheet</t>
  </si>
  <si>
    <t>*** NOTE ***
Use the number of Hubs &amp; Robots to determine the sizing for Primary Hub, Primary UMP based on the Deployment Sizing tab in this workbook</t>
  </si>
  <si>
    <t xml:space="preserve"> Primary NMS Server</t>
  </si>
  <si>
    <t>Reference: http://docs.nimsoft.com/prodhelp/en_US/Monitor/7.6/NimsoftMonitorServerInstallationGuide/index.htm
** Secondary Hubs specs are determined by # of Robot registrations to select deployment size, then use 50% of NMS Server specs for CPU, Memory
*** Per 75 Concurrent Users. Use Multiple UMP Configuration Guide to install multiple UMP servers (1 per 75 Concurrent Users)</t>
  </si>
  <si>
    <t>UMP / UR Server***</t>
  </si>
  <si>
    <t>Tier One</t>
  </si>
  <si>
    <t>Tier Two</t>
  </si>
  <si>
    <t>Tier Three</t>
  </si>
  <si>
    <t>snmp_collector</t>
  </si>
  <si>
    <t>Database Server</t>
  </si>
  <si>
    <t>Application Server</t>
  </si>
  <si>
    <t>Web Server</t>
  </si>
  <si>
    <t>Network Device</t>
  </si>
  <si>
    <t>URL monitoring</t>
  </si>
  <si>
    <t>Count</t>
  </si>
  <si>
    <t>Assuming collection period is 5 mins</t>
  </si>
  <si>
    <t xml:space="preserve"> QOS Estimation</t>
  </si>
  <si>
    <t>netapp_infra</t>
  </si>
  <si>
    <t>vmware</t>
  </si>
  <si>
    <t>e2e_appmon_dev</t>
  </si>
  <si>
    <t>aws</t>
  </si>
  <si>
    <t>Total</t>
  </si>
  <si>
    <t>logmon</t>
  </si>
  <si>
    <t>snmpd</t>
  </si>
  <si>
    <t>snmptd</t>
  </si>
  <si>
    <t>jvm_monitor</t>
  </si>
  <si>
    <t>nexec</t>
  </si>
  <si>
    <t>dirscan</t>
  </si>
  <si>
    <t>cisco_ucs</t>
  </si>
  <si>
    <t>sysloggtw</t>
  </si>
  <si>
    <t>netapp</t>
  </si>
  <si>
    <t>snmpget</t>
  </si>
  <si>
    <t>iostat</t>
  </si>
  <si>
    <t>Clarity (Application)</t>
  </si>
  <si>
    <t>for non-BOXI</t>
  </si>
  <si>
    <t>forBOXI</t>
  </si>
  <si>
    <t>half BOXI and half clarity</t>
  </si>
  <si>
    <t>CPU</t>
  </si>
  <si>
    <t>Disk</t>
  </si>
  <si>
    <t>QOS_CPU_IDLE</t>
  </si>
  <si>
    <t>QoS Metric</t>
  </si>
  <si>
    <t>QOS_CPU_MULTI_USAGE</t>
  </si>
  <si>
    <t>Percent Individual CPU idle</t>
  </si>
  <si>
    <t>Percent Individual CPU system</t>
  </si>
  <si>
    <t>Percent Individual CPU usage (total)</t>
  </si>
  <si>
    <t>Percent Individual CPU user</t>
  </si>
  <si>
    <t>Percent Individual CPU wait</t>
  </si>
  <si>
    <t>QOS_CPU_USAGE</t>
  </si>
  <si>
    <t>Percent CPU system</t>
  </si>
  <si>
    <t>Percent CPU usage</t>
  </si>
  <si>
    <t>Percent CPU user</t>
  </si>
  <si>
    <t>Percent CPU wait</t>
  </si>
  <si>
    <t>Disk bytes read per second</t>
  </si>
  <si>
    <t>Disk bytes written per second</t>
  </si>
  <si>
    <t>Disk bytes read and written per second</t>
  </si>
  <si>
    <t>QOS_DISK_READ_THROUGHPUT</t>
  </si>
  <si>
    <t xml:space="preserve">QOS_DISK_DELTA </t>
  </si>
  <si>
    <t xml:space="preserve">QOS_DISK_USAGE </t>
  </si>
  <si>
    <t xml:space="preserve">QOS_DISK_USAGE_PERC </t>
  </si>
  <si>
    <t>QOS_DISK_WRITE_THROUGHPUT</t>
  </si>
  <si>
    <t>QOS_DISK_TOTAL_THROUGHPUT</t>
  </si>
  <si>
    <t>QOS_DISK_SIZE</t>
  </si>
  <si>
    <t>QOS_INODE_USAGE</t>
  </si>
  <si>
    <t>QOS_INODE_USAGE_PERC</t>
  </si>
  <si>
    <t>QOS_MEMORY_USAGE</t>
  </si>
  <si>
    <t>QOS_MEMORY_PAGING</t>
  </si>
  <si>
    <t>QOS_MEMORY_PAGING_PGPS</t>
  </si>
  <si>
    <t>QOS_MEMORY_PERC_USAGE</t>
  </si>
  <si>
    <t>QOS_MEMORY_PHYSICAL</t>
  </si>
  <si>
    <t>QOS_MEMORY_PHYSICAL_PERC</t>
  </si>
  <si>
    <t>QOS_MEMORY_SWAP</t>
  </si>
  <si>
    <t>QOS_MEMORY_SWAP_PERC</t>
  </si>
  <si>
    <t>QOS_MEMORY_SYS_UTIL</t>
  </si>
  <si>
    <t>QOS_MEMORY_USR_UTIL</t>
  </si>
  <si>
    <t>Resource</t>
  </si>
  <si>
    <t>Monitor Name</t>
  </si>
  <si>
    <t>Disk usage change</t>
  </si>
  <si>
    <t>Disk usage</t>
  </si>
  <si>
    <t>Disk usage in percent</t>
  </si>
  <si>
    <t>CPU idle</t>
  </si>
  <si>
    <t>Units</t>
  </si>
  <si>
    <t>Percent</t>
  </si>
  <si>
    <t>Megabytes</t>
  </si>
  <si>
    <t>Bytes/Second</t>
  </si>
  <si>
    <t>Gigabytes</t>
  </si>
  <si>
    <t>Available</t>
  </si>
  <si>
    <t>Inodes</t>
  </si>
  <si>
    <t>Total size of the disk</t>
  </si>
  <si>
    <t>Disk availability</t>
  </si>
  <si>
    <t>QOS_DISK_AVAILABLE</t>
  </si>
  <si>
    <t>Inode usage</t>
  </si>
  <si>
    <t>Inode usage in percent</t>
  </si>
  <si>
    <t>Memory usage</t>
  </si>
  <si>
    <t>Memory paging in kilobytes per second</t>
  </si>
  <si>
    <t>Memory paging in pages per second</t>
  </si>
  <si>
    <t>Memory usage in percent</t>
  </si>
  <si>
    <t>Physical memory usage</t>
  </si>
  <si>
    <t>Physical memory usage in percent</t>
  </si>
  <si>
    <t>Swap memory usage</t>
  </si>
  <si>
    <t>Swap memory usage in percent</t>
  </si>
  <si>
    <t>System memory utilization</t>
  </si>
  <si>
    <t>User memory utilization</t>
  </si>
  <si>
    <t>Kilobytes/Second</t>
  </si>
  <si>
    <t>Pages/Second</t>
  </si>
  <si>
    <t>Quantity</t>
  </si>
  <si>
    <t>Comments</t>
  </si>
  <si>
    <t>Misc</t>
  </si>
  <si>
    <t>QOS_PROC_QUEUE_LEN</t>
  </si>
  <si>
    <t>QOS_SHARED_FOLDER</t>
  </si>
  <si>
    <t>QOS_COMPUTER_UPTIME</t>
  </si>
  <si>
    <t>Processes</t>
  </si>
  <si>
    <t>Seconds</t>
  </si>
  <si>
    <t>Processor queue length</t>
  </si>
  <si>
    <t>Folder availability</t>
  </si>
  <si>
    <t>Computer uptime</t>
  </si>
  <si>
    <t>QOS_PROCESS_CPU</t>
  </si>
  <si>
    <t>QOS_PROCESS_MEMORY</t>
  </si>
  <si>
    <t>QOS_PROCESS_STATE</t>
  </si>
  <si>
    <t>QOS_PROCESS_COUNT</t>
  </si>
  <si>
    <t>QOS_PROCESS_THREADS</t>
  </si>
  <si>
    <t>QOS_PROCESS_HANDLES</t>
  </si>
  <si>
    <t>Kilobytes Process Memory</t>
  </si>
  <si>
    <t>Up/Down Process</t>
  </si>
  <si>
    <t>Availability</t>
  </si>
  <si>
    <t>Number Process</t>
  </si>
  <si>
    <t>Instances</t>
  </si>
  <si>
    <t>Number</t>
  </si>
  <si>
    <t>Process Threads</t>
  </si>
  <si>
    <t>Process Handles</t>
  </si>
  <si>
    <t>QOS_URL_BYTES</t>
  </si>
  <si>
    <t>Bytes</t>
  </si>
  <si>
    <t>URL Bytes fetched</t>
  </si>
  <si>
    <t>QOS_URL_BYTES_SEC</t>
  </si>
  <si>
    <t>Bytes/second</t>
  </si>
  <si>
    <t>URL Bytes Per second</t>
  </si>
  <si>
    <t>QOS_URL_DNSRESOLVE_TIME</t>
  </si>
  <si>
    <t>Milliseconds</t>
  </si>
  <si>
    <t>Time required for resolving the DNS</t>
  </si>
  <si>
    <t>QOS_URL_DOWNLOAD_TIME</t>
  </si>
  <si>
    <t>Time to download the contents</t>
  </si>
  <si>
    <t>QOS_URL_FIRSTBYTE_TIME</t>
  </si>
  <si>
    <t>Time to first byte</t>
  </si>
  <si>
    <t>QOS_URL_LASTBYTE_TIME</t>
  </si>
  <si>
    <t>Time to last byte</t>
  </si>
  <si>
    <t>QOS_URL_REDIRECT_TIME</t>
  </si>
  <si>
    <t>Time for redirection</t>
  </si>
  <si>
    <t>QOS_URL_RESPONSE</t>
  </si>
  <si>
    <t>URL response</t>
  </si>
  <si>
    <t>QOS_URL_STRINGFOUND</t>
  </si>
  <si>
    <t>State</t>
  </si>
  <si>
    <t>Found string</t>
  </si>
  <si>
    <t>QOS_URL_TCPCONNECT_TIME</t>
  </si>
  <si>
    <t>TCP connect time</t>
  </si>
  <si>
    <t>Quantity/per Instance</t>
  </si>
  <si>
    <t>Quantity/Per Instance</t>
  </si>
  <si>
    <t>QOS_LOGMON_VARIABLE</t>
  </si>
  <si>
    <t>Value</t>
  </si>
  <si>
    <t>Process CPU usage</t>
  </si>
  <si>
    <t>Usage</t>
  </si>
  <si>
    <t>Bytes (450 max)</t>
  </si>
  <si>
    <t>Bytes (51 max)</t>
  </si>
  <si>
    <t>KByte/min</t>
  </si>
  <si>
    <t>KByte/sec</t>
  </si>
  <si>
    <t>Estimated AVG Message Size</t>
  </si>
  <si>
    <t>QoS Message</t>
  </si>
  <si>
    <t>Alarm Message</t>
  </si>
  <si>
    <t>Message size is dependant upon the size of the alarm or qos text being sent within the messages</t>
  </si>
  <si>
    <t>internet_traffic</t>
  </si>
  <si>
    <t>Displays the administrative status of the interface</t>
  </si>
  <si>
    <t>Description</t>
  </si>
  <si>
    <t>QOS_INTERFACE_ADMINSTATUS</t>
  </si>
  <si>
    <t>QOS_INTERFACE_DISCARDS</t>
  </si>
  <si>
    <t>QOS_INTERFACE_ERRORS</t>
  </si>
  <si>
    <t>QOS_INTERFACE_OPSTATE</t>
  </si>
  <si>
    <t>QOS_INTERFACE_PACKETS</t>
  </si>
  <si>
    <t>QOS_INTERFACE_QLEN</t>
  </si>
  <si>
    <t>QOS_INTERFACE_TRAFFIC</t>
  </si>
  <si>
    <t>QOS_INTERFACE_TRAFFIC_KBITS</t>
  </si>
  <si>
    <t>Packets/sec</t>
  </si>
  <si>
    <t>Packets</t>
  </si>
  <si>
    <t>Bytes/sec</t>
  </si>
  <si>
    <t>Kilobits/sec</t>
  </si>
  <si>
    <t>Displays the number of inbound and outbound packets discarded by the interface.</t>
  </si>
  <si>
    <t>Displays the number of inbound and outbound error packets on the interface.</t>
  </si>
  <si>
    <t>Displays the current operational state of the interface.</t>
  </si>
  <si>
    <t>Displays the number of packets received or sent by the interface</t>
  </si>
  <si>
    <t>Displays the queue length of the outbound packets across the interface.</t>
  </si>
  <si>
    <t>Displays the inbound and outbound traffic on the interface.</t>
  </si>
  <si>
    <t>Displays the inbound and outbound traffic on the interface in kilobits per second.</t>
  </si>
  <si>
    <t>QOS_SQLSERVER_active_connection_ratio</t>
  </si>
  <si>
    <t>Active Connection Ratio</t>
  </si>
  <si>
    <t>QOS_SQLSERVER_active_users</t>
  </si>
  <si>
    <t>Active Users</t>
  </si>
  <si>
    <t>QOS_SQLSERVER_av_fragmentation</t>
  </si>
  <si>
    <t>Average Fragmentation</t>
  </si>
  <si>
    <t>QOS_SQLSERVER_average_waittime</t>
  </si>
  <si>
    <t>ms</t>
  </si>
  <si>
    <t>Average Lock Wait Time</t>
  </si>
  <si>
    <t>QOS_SQLSERVER_backup_status</t>
  </si>
  <si>
    <t>Minutes</t>
  </si>
  <si>
    <t>Minutes Since Last Backup</t>
  </si>
  <si>
    <t>QOS_SQLSERVER_blocked_users</t>
  </si>
  <si>
    <t>Blocked Users</t>
  </si>
  <si>
    <t>QOS_SQLSERVER_buf_cachehit_ratio</t>
  </si>
  <si>
    <t>Buffer Cachehit Ratio</t>
  </si>
  <si>
    <t>QOS_SQLSERVER_connection_memory</t>
  </si>
  <si>
    <t>Kb</t>
  </si>
  <si>
    <t>Connection Memory</t>
  </si>
  <si>
    <t>QOS_SQLSERVER_database_count</t>
  </si>
  <si>
    <t>Database Count</t>
  </si>
  <si>
    <t>QOS_SQLSERVER_database_size</t>
  </si>
  <si>
    <t>Database Size</t>
  </si>
  <si>
    <t>QOS_SQLSERVER_database_state</t>
  </si>
  <si>
    <t>Database State</t>
  </si>
  <si>
    <t>QOS_SQLSERVER_deadlocks</t>
  </si>
  <si>
    <t>Count/s</t>
  </si>
  <si>
    <t>Deadlocks</t>
  </si>
  <si>
    <t>QOS_SQLSERVER_differential_backup_status</t>
  </si>
  <si>
    <t>Minutes Since Last Differential Backup</t>
  </si>
  <si>
    <t>QOS_SQLSERVER_fg_free_space</t>
  </si>
  <si>
    <t>Filegroup Free Space</t>
  </si>
  <si>
    <t>QOS_SQLSERVER_free_connections</t>
  </si>
  <si>
    <t>Free Connections</t>
  </si>
  <si>
    <t>QOS_SQLSERVER_free_space</t>
  </si>
  <si>
    <t>Free Space</t>
  </si>
  <si>
    <t>QOS_SQLSERVER_full_scans</t>
  </si>
  <si>
    <t>Count/sec.</t>
  </si>
  <si>
    <t>Full Scans</t>
  </si>
  <si>
    <t>Requests/Sec</t>
  </si>
  <si>
    <t>QOS_SQLSERVER_lock_memory</t>
  </si>
  <si>
    <t>QOS_SQLSERVER_lock_requests</t>
  </si>
  <si>
    <t>Lock Requests</t>
  </si>
  <si>
    <t>QOS_SQLSERVER_lock_time outs</t>
  </si>
  <si>
    <t>Count/sec</t>
  </si>
  <si>
    <t>Lock Timeouts</t>
  </si>
  <si>
    <t>QOS_SQLSERVER_lock_waits</t>
  </si>
  <si>
    <t>Lock Waits</t>
  </si>
  <si>
    <t>QOS_SQLSERVER_locked_users</t>
  </si>
  <si>
    <t>Locked Users</t>
  </si>
  <si>
    <t>QOS_SQLSERVER_locks_used</t>
  </si>
  <si>
    <t>Percent Lock Blocks Used</t>
  </si>
  <si>
    <t>QOS_SQLSERVER_log_cachehit_ratio</t>
  </si>
  <si>
    <t>Log Cachehit Ratio</t>
  </si>
  <si>
    <t>QOS_SQLSERVER_log_file_growths</t>
  </si>
  <si>
    <t>Log File Growths</t>
  </si>
  <si>
    <t>QOS_SQLSERVER_log_file_shrinks</t>
  </si>
  <si>
    <t>Log File Shrinks</t>
  </si>
  <si>
    <t>QOS_SQLSERVER_log_flush_waits</t>
  </si>
  <si>
    <t>Log Flush Waits</t>
  </si>
  <si>
    <t>OQS_SQLSERVER_logfile_size</t>
  </si>
  <si>
    <t>Log-file size</t>
  </si>
  <si>
    <t>QOS_SQLSERVER_logfile_usage</t>
  </si>
  <si>
    <t>Log-file Usage</t>
  </si>
  <si>
    <t>QOS_SQLSERVER_logic_fragment</t>
  </si>
  <si>
    <t>Logical Fragmentation</t>
  </si>
  <si>
    <t>QOS_SQLSERVER_login_count</t>
  </si>
  <si>
    <t>Login Count</t>
  </si>
  <si>
    <t>QOS_SQLSERVER_long_queries</t>
  </si>
  <si>
    <t>Second</t>
  </si>
  <si>
    <t>Monitors long running queries in seconds.</t>
  </si>
  <si>
    <t>QOS_SQLSERVER_mirror_sqlinstance</t>
  </si>
  <si>
    <t>Mirror Sqlinstance</t>
  </si>
  <si>
    <t>QOS_SQLSERVER_mirror_state</t>
  </si>
  <si>
    <t>Mirror State</t>
  </si>
  <si>
    <t>QOS_SQLSERVER_mirror_witness_server</t>
  </si>
  <si>
    <t>Mirror Witness Server</t>
  </si>
  <si>
    <t>QOS_SQLSERVER_optimizer_memory</t>
  </si>
  <si>
    <t>Kilobyte</t>
  </si>
  <si>
    <t>Optimizer Memory</t>
  </si>
  <si>
    <t>QOS_SQLSERVER_page_reads</t>
  </si>
  <si>
    <t>Page Reads</t>
  </si>
  <si>
    <t>QOS_SQLSERVER_page_writes</t>
  </si>
  <si>
    <t>Page Writes</t>
  </si>
  <si>
    <t>QOS_SQLSERVER_scan_density</t>
  </si>
  <si>
    <t>Object Density</t>
  </si>
  <si>
    <t>CPU Usage</t>
  </si>
  <si>
    <t>QOS_SQLSERVER_server_startup</t>
  </si>
  <si>
    <t>Server Uptime</t>
  </si>
  <si>
    <t>QOS_SQLSERVER_sqlcache_memory</t>
  </si>
  <si>
    <t>SQL Cache Memory Allocated</t>
  </si>
  <si>
    <t>QOS_SQLSERVER_table_space</t>
  </si>
  <si>
    <t>User Table Space Usage</t>
  </si>
  <si>
    <t>QOS_SQLSERVER_total_memory</t>
  </si>
  <si>
    <t>Total Dynamic Memory</t>
  </si>
  <si>
    <t>QOS_SQLSERVER_transaction_backup_status</t>
  </si>
  <si>
    <t>Minutes since last Transaction log backup</t>
  </si>
  <si>
    <t>QOS_SQLSERVER_transactions</t>
  </si>
  <si>
    <t>Transactions/sec</t>
  </si>
  <si>
    <t>Transactions</t>
  </si>
  <si>
    <t>QOS_SQLSERVER_workspace_memory</t>
  </si>
  <si>
    <t>Workspace Memory Allocated</t>
  </si>
  <si>
    <t>QOS_SQLServer_ls_primary_status</t>
  </si>
  <si>
    <t>Status</t>
  </si>
  <si>
    <t>Primary Status</t>
  </si>
  <si>
    <t>QOS_SQLServer_ls_time_since_last_backup</t>
  </si>
  <si>
    <t>QOS_SQL_Server_ls_secondary_status</t>
  </si>
  <si>
    <t>Secondary Status</t>
  </si>
  <si>
    <t>QOS_SQL_Server_ls_time_since_last_copy</t>
  </si>
  <si>
    <t>Minutes Since Last Copy</t>
  </si>
  <si>
    <t>QOS_SQL_Server_ls_time_since_last_restore</t>
  </si>
  <si>
    <t>Minutes Since Last Restore</t>
  </si>
  <si>
    <t>QOS_SQL_Server_ls_last_restored_latency</t>
  </si>
  <si>
    <t>Minutes Last Restored Latency</t>
  </si>
  <si>
    <t>QOS_SQL_Server_fg_freeSpace_with_avail_disk</t>
  </si>
  <si>
    <t>SQL Server Filegroup Free Space considering Available Disk Size.</t>
  </si>
  <si>
    <t>QOS_SQL_Server_logfile_usage_with_avail_disk</t>
  </si>
  <si>
    <t>Monitors free space in the database log files after considering the available disk size.</t>
  </si>
  <si>
    <t>QOS_SQL_RESPONSE</t>
  </si>
  <si>
    <t>QOS_SQL_ROWS</t>
  </si>
  <si>
    <t>QOS_SQL_VALUE</t>
  </si>
  <si>
    <t>Rows</t>
  </si>
  <si>
    <t>User defined</t>
  </si>
  <si>
    <t>SQL Query Response</t>
  </si>
  <si>
    <t>SQL Query Rows</t>
  </si>
  <si>
    <t>SQL Query Value</t>
  </si>
  <si>
    <t>QOS_JDBC_RESPONSE</t>
  </si>
  <si>
    <t>QOS_JDBC_ROWS</t>
  </si>
  <si>
    <t>QOS_JDBC_VALUE</t>
  </si>
  <si>
    <t>Returns the query response time of the JDBC connection.</t>
  </si>
  <si>
    <t>Displays the number of rows returned by the query.</t>
  </si>
  <si>
    <t>Displays the value returned by the query.</t>
  </si>
  <si>
    <t xml:space="preserve">QOS_JVM_CLASSLOADCOUNT </t>
  </si>
  <si>
    <t xml:space="preserve">QOS_JVM_CPU_USAGE </t>
  </si>
  <si>
    <t xml:space="preserve">QOS_JVM_MEMORY_USAGE </t>
  </si>
  <si>
    <t xml:space="preserve">QOS_JVM_THREADCOUNT </t>
  </si>
  <si>
    <t>Counter</t>
  </si>
  <si>
    <t xml:space="preserve">Percent </t>
  </si>
  <si>
    <t>Byte</t>
  </si>
  <si>
    <t>Overall Database size for QoS Metric</t>
  </si>
  <si>
    <t>Kbits/min</t>
  </si>
  <si>
    <t>Kbits/sec</t>
  </si>
  <si>
    <t>adevl</t>
  </si>
  <si>
    <t>applogic_mon</t>
  </si>
  <si>
    <t>applogic_ws</t>
  </si>
  <si>
    <t>azure</t>
  </si>
  <si>
    <t>cassandra_monitor</t>
  </si>
  <si>
    <t>celerra</t>
  </si>
  <si>
    <t>cisco_nxos</t>
  </si>
  <si>
    <t>clariion</t>
  </si>
  <si>
    <t>cluster</t>
  </si>
  <si>
    <t>fsmounts</t>
  </si>
  <si>
    <t>hadoop_monitor</t>
  </si>
  <si>
    <t>hyperv</t>
  </si>
  <si>
    <t>ibmvm</t>
  </si>
  <si>
    <t>icmp</t>
  </si>
  <si>
    <t>iis</t>
  </si>
  <si>
    <t>lync_monitor</t>
  </si>
  <si>
    <t>oracle_logmon</t>
  </si>
  <si>
    <t>perfmon</t>
  </si>
  <si>
    <t>rsp</t>
  </si>
  <si>
    <t>salesforce</t>
  </si>
  <si>
    <t>snmpgtw</t>
  </si>
  <si>
    <t>sysbase</t>
  </si>
  <si>
    <t>vcloud</t>
  </si>
  <si>
    <t>vmax</t>
  </si>
  <si>
    <t>wins_response</t>
  </si>
  <si>
    <t>xenapp</t>
  </si>
  <si>
    <t>xenserver</t>
  </si>
  <si>
    <t>zones</t>
  </si>
  <si>
    <t>Avg # of Instance or 
Test Target</t>
  </si>
  <si>
    <t>Note: all calculations and sizings are estimations. Please consult your CA Nimsoft Solutions Team for any further sizing recommendations.</t>
  </si>
  <si>
    <t>QoS Count</t>
  </si>
  <si>
    <t>Average QoS Count</t>
  </si>
  <si>
    <t>Avg # instance or Targets</t>
  </si>
  <si>
    <t>Avg QoS # / Robot</t>
  </si>
  <si>
    <t>xendesktop</t>
  </si>
  <si>
    <t>Number of events found</t>
  </si>
  <si>
    <t>Files</t>
  </si>
  <si>
    <t>QOS_CHANGED</t>
  </si>
  <si>
    <t>-</t>
  </si>
  <si>
    <t>When the file is changed?</t>
  </si>
  <si>
    <t>QOS_CREATED</t>
  </si>
  <si>
    <t>When the file is created?</t>
  </si>
  <si>
    <t>Filesystems</t>
  </si>
  <si>
    <t>QOS_DIRECTORIES</t>
  </si>
  <si>
    <t>Directories</t>
  </si>
  <si>
    <t>QOS_FILEAGENEWEST</t>
  </si>
  <si>
    <t>Age of the newest file</t>
  </si>
  <si>
    <t>QOS_FILEAGEOLDEST</t>
  </si>
  <si>
    <t>Age of the oldest file</t>
  </si>
  <si>
    <t>QOS_FILES</t>
  </si>
  <si>
    <t>Number of files</t>
  </si>
  <si>
    <t>QOS_TOTALSIZE</t>
  </si>
  <si>
    <t>Total size of all files</t>
  </si>
  <si>
    <t>Performance Counters</t>
  </si>
  <si>
    <t>QOS_HANDLECOUNT</t>
  </si>
  <si>
    <t>Handle count</t>
  </si>
  <si>
    <t>QOS_KERNELMODETIME</t>
  </si>
  <si>
    <t>100ns</t>
  </si>
  <si>
    <t>Kernel mode time</t>
  </si>
  <si>
    <t>QOS_MAXIMUMWORKINGSETSIZE</t>
  </si>
  <si>
    <t>Kilobytes</t>
  </si>
  <si>
    <t>Maximum working set size</t>
  </si>
  <si>
    <t>QOS_MINIMUMWORKINGSETSIZE</t>
  </si>
  <si>
    <t>Minimum working set size</t>
  </si>
  <si>
    <t>QOS_OTHEROPERATIONCOUNT</t>
  </si>
  <si>
    <t>Other operation count</t>
  </si>
  <si>
    <t>QOS_OTHERTRANSFERCOUNT</t>
  </si>
  <si>
    <t>Other transfer count</t>
  </si>
  <si>
    <t>QOS_PAGEFAULTS</t>
  </si>
  <si>
    <t>Page faults</t>
  </si>
  <si>
    <t>QOS_PAGEFILEUSAGE</t>
  </si>
  <si>
    <t>Page file usage</t>
  </si>
  <si>
    <t>QOS_PARENTPROCESSID</t>
  </si>
  <si>
    <t>Parent process Id</t>
  </si>
  <si>
    <t>QOS_PEAKPAGEFILEUSAGE</t>
  </si>
  <si>
    <t>Peak page file usage</t>
  </si>
  <si>
    <t>QOS_PEAKVIRTUALSIZE</t>
  </si>
  <si>
    <t>Peak virtual size</t>
  </si>
  <si>
    <t>QOS_PEAKWORKINGSETSIZE</t>
  </si>
  <si>
    <t>Peak working set size</t>
  </si>
  <si>
    <t>QOS_PRIORITY</t>
  </si>
  <si>
    <t>Process priority</t>
  </si>
  <si>
    <t>QOS_PRIVATEPAGECOUNT</t>
  </si>
  <si>
    <t>Private page count</t>
  </si>
  <si>
    <t>QOS_PROCESSID</t>
  </si>
  <si>
    <t>Process Id</t>
  </si>
  <si>
    <t>QOS_QUOTANONPAGEDPOOLUSAGE</t>
  </si>
  <si>
    <t>Quota nonpaged pool usage</t>
  </si>
  <si>
    <t>QOS_QUOTAPAGEDPOOLUSAGE</t>
  </si>
  <si>
    <t>Quota paged pool usage</t>
  </si>
  <si>
    <t>QOS_QUOTAPEAKNONPAGEDPOOLUSAGE</t>
  </si>
  <si>
    <t>Quota peak nonpaged pool usage</t>
  </si>
  <si>
    <t>QOS_QUOTAPEAKPAGEDPOOLUSAGE</t>
  </si>
  <si>
    <t>Quota peak paged pool usage</t>
  </si>
  <si>
    <t>QOS_READOPERATIONCOUNT</t>
  </si>
  <si>
    <t>Read operation count</t>
  </si>
  <si>
    <t>QOS_READTRANSFERCOUNT</t>
  </si>
  <si>
    <t>Read transfer count</t>
  </si>
  <si>
    <t>QOS_SESSIONID</t>
  </si>
  <si>
    <t>Session Id</t>
  </si>
  <si>
    <t>QOS_THREADCOUNT</t>
  </si>
  <si>
    <t>Thread count</t>
  </si>
  <si>
    <t>QOS_USERMODETIME</t>
  </si>
  <si>
    <t>User mode time</t>
  </si>
  <si>
    <t>QOS_VIRTUALSIZE</t>
  </si>
  <si>
    <t>Virtual size</t>
  </si>
  <si>
    <t>QOS_WORKINGSETSIZE</t>
  </si>
  <si>
    <t>Working set size</t>
  </si>
  <si>
    <t>QOS_WORKINGOPERATIONCOUNT</t>
  </si>
  <si>
    <t>Write operation count</t>
  </si>
  <si>
    <t>QOS_WRITETRANSFERCOUNT</t>
  </si>
  <si>
    <t>Write transfer count</t>
  </si>
  <si>
    <t>WMI</t>
  </si>
  <si>
    <t>Health Monitor</t>
  </si>
  <si>
    <t>QOS_RESPONSETIME</t>
  </si>
  <si>
    <t>milliseconds</t>
  </si>
  <si>
    <t>Total time for connecting to object</t>
  </si>
  <si>
    <t>QOS_OBJECTFOUND</t>
  </si>
  <si>
    <t>count (number)</t>
  </si>
  <si>
    <t>Number of objects found after connection</t>
  </si>
  <si>
    <t>QOS_STATUS</t>
  </si>
  <si>
    <t>Status of connection (4 indicates failure and 0 indicates success)</t>
  </si>
  <si>
    <t>QOS_EXCHANGE_MEMORY_AVAILABLE_MBYTES</t>
  </si>
  <si>
    <t>Available MBytes</t>
  </si>
  <si>
    <t>QOS_EXCHANGE_MEMORY_POOL_PAGED_BYTES</t>
  </si>
  <si>
    <t>Pool Paged bytes</t>
  </si>
  <si>
    <t>QOS_EXCHANGE_MEMORY_CACHE_BYTES</t>
  </si>
  <si>
    <t>Cache Bytes</t>
  </si>
  <si>
    <t>QOS_EXCHANGE_MEMORY_COMMITED_BYTES</t>
  </si>
  <si>
    <t>Committed Bytes</t>
  </si>
  <si>
    <t>QOS_EXCHANGE_MEMORY_COMMITED_BYTES_IN_USE</t>
  </si>
  <si>
    <t>Pct</t>
  </si>
  <si>
    <t>Committed Bytes in Use</t>
  </si>
  <si>
    <t>QOS_EXCHANGE_MEMORY_TRANSITION_PAGES_REPURPOSED_PER_SECOND</t>
  </si>
  <si>
    <t>Transition Pages Repurposed Per Second</t>
  </si>
  <si>
    <t>QOS_EXCHANGE_MEMORY_PAGE_READS_PER_SECOND</t>
  </si>
  <si>
    <t>Page Reads Per Second</t>
  </si>
  <si>
    <t>QOS_EXCHANGE_MEMORY_PAGES_INPUT_PER_SECOND</t>
  </si>
  <si>
    <t>Pages Input Per Second</t>
  </si>
  <si>
    <t>QOS_EXCHANGE_MEMORY_PAGES_OUTPUT_PER_SECOND</t>
  </si>
  <si>
    <t>Pages Output Per Second</t>
  </si>
  <si>
    <t>QOS_EXCHANGE_MEMORY_PRIVATE_BYTES</t>
  </si>
  <si>
    <t>Private Bytes</t>
  </si>
  <si>
    <t>QOS_EXCHANGE_MEMORY_VIRTUAL_BYTES</t>
  </si>
  <si>
    <t>Virtual Bytes</t>
  </si>
  <si>
    <t>QOS_EXCHANGE_MEMORY_WORKING_SET</t>
  </si>
  <si>
    <t>Working Set</t>
  </si>
  <si>
    <t>QOS_EXCHANGE_MEMORY_HANDLE_COUNT</t>
  </si>
  <si>
    <t>Handle Count</t>
  </si>
  <si>
    <t>QOS_EXCHANGE_MEMORY_DOTNET-TIME_IN_GC</t>
  </si>
  <si>
    <t>DOTNET-Time In GC</t>
  </si>
  <si>
    <t>QOS_EXCHANGE_MEMORY_DOTNET-EXCEPTION_THROWN_PER_SEC</t>
  </si>
  <si>
    <t>DOTNET-Exception Thrown Per Sec</t>
  </si>
  <si>
    <t>QOS_EXCHANGE_MEMORY_DOTNET-BYTES_IN_ALL_HEAPS</t>
  </si>
  <si>
    <t>DOTNET-Bytes In All Heaps</t>
  </si>
  <si>
    <t>QOS_EXCHANGE_PROCESSOR_USER_TIME</t>
  </si>
  <si>
    <t>User Time</t>
  </si>
  <si>
    <t>QOS_EXCHANGE_PROCESSOR_PRIVILEGED_TIME</t>
  </si>
  <si>
    <t>Privileged Time</t>
  </si>
  <si>
    <t>QOS_EXCHANGE_PROCESSOR_PROCESSOR_TIME_INSTANCE</t>
  </si>
  <si>
    <t>Processor Time Instance</t>
  </si>
  <si>
    <t>QOS_EXCHANGE_PROCESSOR_PROCESSOR_QUEUE_LENGTH</t>
  </si>
  <si>
    <t>Processor Queue Length</t>
  </si>
  <si>
    <t>QOS_EXCHANGE_NETWORK_PACKETS_OUTBOUND_ERRORS</t>
  </si>
  <si>
    <t>Packets Outbound Errors</t>
  </si>
  <si>
    <t>QOS_EXCHANGE_NETWORK_TCPV4_CONNECTIONS_ESTABLISHED</t>
  </si>
  <si>
    <t>TCPv4 Connections Established</t>
  </si>
  <si>
    <t>QOS_EXCHANGE_NETWORK_TCPV6_CONNECTION_FAILURES</t>
  </si>
  <si>
    <t>TCPv6 Connection Failures</t>
  </si>
  <si>
    <t>QOS_EXCHANGE_NETWORK_TCPV4_CONNECTIONS_RESET</t>
  </si>
  <si>
    <t>TCPv4 Connections Reset</t>
  </si>
  <si>
    <t>QOS_EXCHANGE_NETWORK_TCPV6_CONNECTION_RESET</t>
  </si>
  <si>
    <t>TCPv6 Connections Reset</t>
  </si>
  <si>
    <t>QOS_EXCHANGE_TRANS_ROLE_AVERAGE_DISK_SECONDS_PER_READ-TRANSPORT</t>
  </si>
  <si>
    <t>Average Disk Seconds Per Read-Transport</t>
  </si>
  <si>
    <t>QOS_EXCHANGE_TRANS_ROLE_AVERAGE_DISK_SECONDS_PER_WRITE-TRANSPORT</t>
  </si>
  <si>
    <t>Average Disk Seconds Per Write-Transport</t>
  </si>
  <si>
    <t>QOS_EXCHANGE_TRANS_ROLE_SUBMISSION_QUEUE_LENGTH</t>
  </si>
  <si>
    <t>msgs</t>
  </si>
  <si>
    <t>Submission Queue Length</t>
  </si>
  <si>
    <t>QOS_EXCHANGE_TRANS_ROLE_RETRY_NON-SMTP_DELIVERY_QUEUE_LENGTH</t>
  </si>
  <si>
    <t>Retry Non-Smtp Delivery Queue Length</t>
  </si>
  <si>
    <t>QOS_EXCHANGE_TRANS_ROLE_RETRY_REMOTE_DELIVERY_QUEUE_LENGTH</t>
  </si>
  <si>
    <t>Retry Remote Delivery Queue Length</t>
  </si>
  <si>
    <t>QOS_EXCHANGE_TRANS_ROLE_LARGEST_DELIVERY_QUEUE_LENGTH</t>
  </si>
  <si>
    <t>Largest Delivery Queue Length</t>
  </si>
  <si>
    <t>QOS_EXCHANGE_TRANS_ROLE_POISON_QUEUE_LENGTH-TRANSPORT</t>
  </si>
  <si>
    <t>Poison Queue Length-Transport</t>
  </si>
  <si>
    <t>QOS_EXCHANGE_TRANS_ROLE_INPUT-OUTPUT_LOG_WRITES_PER_SEC</t>
  </si>
  <si>
    <t>logs/sec</t>
  </si>
  <si>
    <t>Input-Output Log Writes Per Sec</t>
  </si>
  <si>
    <t>QOS_EXCHANGE_TRANS_ROLE_INPUT-OUTPUT_LOG_READS_PER_SEC</t>
  </si>
  <si>
    <t>Input-Output Log Reads Per Sec</t>
  </si>
  <si>
    <t>QOS_EXCHANGE_TRANS_ROLE_LOG_GENERATION_CHECKPOINT_DEPTH-TRANSPORT</t>
  </si>
  <si>
    <t>cnt</t>
  </si>
  <si>
    <t>Log Generation Checkpoint Depth-Transport</t>
  </si>
  <si>
    <t>QOS_EXCHANGE_TRANS_ROLE_VERSION_BUCKETS_ALLOCATED</t>
  </si>
  <si>
    <t>versions</t>
  </si>
  <si>
    <t>Version Buckets Allocated</t>
  </si>
  <si>
    <t>QOS_EXCHANGE_TRANS_ROLE_INPUT-OUTPUT_DATABASE_READS_PER_SEC</t>
  </si>
  <si>
    <t>rds/sec</t>
  </si>
  <si>
    <t>Input-Output Database Reads Per Sec</t>
  </si>
  <si>
    <t>QOS_EXCHANGE_TRANS_ROLE_INPUT-OUTPUT_DATABASE_WRITES_PER_SEC</t>
  </si>
  <si>
    <t>wrts/sec</t>
  </si>
  <si>
    <t>Input-Output Database Writes Per Sec</t>
  </si>
  <si>
    <t>QOS_EXCHANGE_TRANS_ROLE_LOG_RECORD_STALLS_PER_SEC-TRANSPORT</t>
  </si>
  <si>
    <t>Log Record Stalls Per Sec-Transport</t>
  </si>
  <si>
    <t>QOS_EXCHANGE_TRANS_ROLE_LOG_THREADS_WAITING-TRANSPORT</t>
  </si>
  <si>
    <t>thrds</t>
  </si>
  <si>
    <t>Log Threads Waiting-Transport</t>
  </si>
  <si>
    <t>QOS_EXCHANGE_TRANS_ROLE_TOTAL_AGENT_INVOCATIONS</t>
  </si>
  <si>
    <t>invocations</t>
  </si>
  <si>
    <t>Total Agent Invocations</t>
  </si>
  <si>
    <t>QOS_EXCHANGE_TRANS_ROLE_MESSAGES_COMPLETED_DELIVERY_PER_SECOND</t>
  </si>
  <si>
    <t>msgs/sec</t>
  </si>
  <si>
    <t>Messages Completed Delivery Per Second</t>
  </si>
  <si>
    <t>QOS_EXCHANGE_TRANS_ROLE_INBOUND:_LOCALDELIVERYCALLSPERSECOND</t>
  </si>
  <si>
    <t>atmpts/sec</t>
  </si>
  <si>
    <t>Inbound: LocalDeliveryCallsPerSecond</t>
  </si>
  <si>
    <t>QOS_EXCHANGE_TRANS_ROLE_OUTBOUND:_SUBMITTED_MAIL_ITEMS_PER_SECOND</t>
  </si>
  <si>
    <t>Items/sec</t>
  </si>
  <si>
    <t>Outbound: Submitted Mail Items Per Second</t>
  </si>
  <si>
    <t>QOS_EXCHANGE_TRANS_ROLE_AVERAGE_BYTES_PER_MESSAGE</t>
  </si>
  <si>
    <t>byts/msg</t>
  </si>
  <si>
    <t>Average Bytes Per Message</t>
  </si>
  <si>
    <t>QOS_EXCHANGE_TRANS_ROLE_MESSAGES_RECEIVED_PER_SEC-TRANSPORT</t>
  </si>
  <si>
    <t>Messages Received Per Sec-Transport</t>
  </si>
  <si>
    <t>QOS_EXCHANGE_TRANS_ROLE_MESSAGES_SENT_PER_SEC-TRANSPORT</t>
  </si>
  <si>
    <t>Messages Sent Per Sec-Transport</t>
  </si>
  <si>
    <t>QOS_EXCHANGE_TRANS_ROLE_INBOUND:_MESSAGEDELIVERYATTEMPTSPERSECOND</t>
  </si>
  <si>
    <t>Inbound: MessageDeliveryAttemptsPerSecond</t>
  </si>
  <si>
    <t>QOS_EXCHANGE_TRANS_ROLE_INBOUND:_RECIPIENTS_DELIVERED_PER_SECOND</t>
  </si>
  <si>
    <t>recipts/sec</t>
  </si>
  <si>
    <t>Inbound: Recipients Delivered Per Second</t>
  </si>
  <si>
    <t>QOS_EXCHANGE_TRANS_ROLE_AVERAGE_AGENT_PROCESSING_TIME_IN_SECONDS</t>
  </si>
  <si>
    <t>msg/s</t>
  </si>
  <si>
    <t>Average Agent Processing Time In Seconds</t>
  </si>
  <si>
    <t>QOS_EXCHANGE_TRANS_ROLE_ACTIVE_MAILBOX_DELIVERY_QUEUE_LENGTH-TRANSPORT</t>
  </si>
  <si>
    <t>items</t>
  </si>
  <si>
    <t>Active Mailbox Delivery Queue Length-Transport</t>
  </si>
  <si>
    <t>QOS_EXCHANGE_TRANS_ROLE_ACTIVE_REMOTE_DELIVERY_QUEUE_LENGTH-TRANSPORT</t>
  </si>
  <si>
    <t>Active Remote Delivery Queue Length-Transport</t>
  </si>
  <si>
    <t>QOS_EXCHANGE_TRANS_ROLE_AGGREGATE_DELIVERY_QUEUE_LENGTH_(ALL_QUEUES)-TRANSPORT</t>
  </si>
  <si>
    <t>Aggregate Delivery Queue Length (All Queues)-Transport</t>
  </si>
  <si>
    <t>QOS_EXCHANGE_TRANS_ROLE_ACTIVE_NON-SMTP_DELIVERY_QUEUE_LENGTH-TRANSPORT</t>
  </si>
  <si>
    <t>Active Non-Smtp Delivery Queue Length-Transport</t>
  </si>
  <si>
    <t>QOS_EXCHANGE_TRANS_ROLE_RETRY_MAILBOX_DELIVERY_QUEUE_LENGTH-TRANSPORT</t>
  </si>
  <si>
    <t>Retry Mailbox Delivery Queue Length-Transport</t>
  </si>
  <si>
    <t>QOS_EXCHANGE_TRANS_ROLE_UNREACHABLE_QUEUE_LENGTH-TRANSPORT</t>
  </si>
  <si>
    <t>Unreachable Queue Length-Transport</t>
  </si>
  <si>
    <t>QOS_EXCHANGE_MAILBOX_ROLE_DATABASE_READS_(ATTACHED)_AVERAGE_LATENCY</t>
  </si>
  <si>
    <t>Database Reads (Attached) Average Latency</t>
  </si>
  <si>
    <t>QOS_EXCHANGE_MAILBOX_ROLE_DATABASE_WRITES_(ATTACHED)_AVERAGE_LATENCY</t>
  </si>
  <si>
    <t>Database Writes (Attached) Average Latency</t>
  </si>
  <si>
    <t>QOS_EXCHANGE_MAILBOX_ROLE_DATABASE_PAGE_FAULT_STALLS_PER_SEC</t>
  </si>
  <si>
    <t>psg/s</t>
  </si>
  <si>
    <t>Database Page Fault Stalls Per Sec</t>
  </si>
  <si>
    <t>QOS_EXCHANGE_MAILBOX_ROLE_LOG_WRITES_AVERAGE_LATENCY</t>
  </si>
  <si>
    <t>Log Writes Average Latency</t>
  </si>
  <si>
    <t>QOS_EXCHANGE_MAILBOX_ROLE_LOG_RECORD_STALLS_PER_SEC</t>
  </si>
  <si>
    <t>rcrds/s</t>
  </si>
  <si>
    <t>Log Record Stalls Per Sec</t>
  </si>
  <si>
    <t>QOS_EXCHANGE_MAILBOX_ROLE_LOG_THREADS_WAITING</t>
  </si>
  <si>
    <t>Log Threads Waiting</t>
  </si>
  <si>
    <t>QOS_EXCHANGE_MAILBOX_ROLE_DATABASE_READS_(RECOVERY)_AVERAGE_LATENCY</t>
  </si>
  <si>
    <t>Database Reads (Recovery) Average Latency</t>
  </si>
  <si>
    <t>QOS_EXCHANGE_MAILBOX_ROLE_DATABASE_WRITES_(RECOVERY)_AVERAGE_LATENCY</t>
  </si>
  <si>
    <t>Database Writes (Recovery) Average Latency</t>
  </si>
  <si>
    <t>QOS_EXCHANGE_MAILBOX_ROLE_LOG_READS_AVERAGE_LATENCY</t>
  </si>
  <si>
    <t>Log Reads Average Latency</t>
  </si>
  <si>
    <t>QOS_EXCHANGE_MAILBOX_ROLE_RPC_REQUESTS_-_MAILBOX</t>
  </si>
  <si>
    <t>reqs</t>
  </si>
  <si>
    <t>RPC Requests - Mailbox</t>
  </si>
  <si>
    <t>QOS_EXCHANGE_MAILBOX_ROLE_RPC_AVERAGED_LATENCY</t>
  </si>
  <si>
    <t>RPC Averaged Latency</t>
  </si>
  <si>
    <t>QOS_EXCHANGE_MAILBOX_ROLE_RPC_AVERAGE_LATENCY_-_MAILBOX</t>
  </si>
  <si>
    <t>RPC Average Latency - Mailbox</t>
  </si>
  <si>
    <t>QOS_EXCHANGE_MAILBOX_ROLE_RPC_AVERAGE_LATENCY_-_CLIENT</t>
  </si>
  <si>
    <t>RPC Average Latency - Client</t>
  </si>
  <si>
    <t>QOS_EXCHANGE_MAILBOX_ROLE_CLIENT_REPORTED_FAILED_RPCS_FOR_SERVER_TOO_BUSY_ERROR_PER_SEC</t>
  </si>
  <si>
    <t>errs/s</t>
  </si>
  <si>
    <t>Client Reported Failed RPCs For Server Too Busy Error Per Sec</t>
  </si>
  <si>
    <t>QOS_EXCHANGE_MAILBOX_ROLE_CLIENT_REPORTED_FAILED_RPCS_FOR_SERVER_TOO_BUSY_ERROR</t>
  </si>
  <si>
    <t>errs</t>
  </si>
  <si>
    <t>Client Reported Failed RPCs For Server Too Busy Error</t>
  </si>
  <si>
    <t>QOS_EXCHANGE_MAILBOX_ROLE_MESSAGES_QUEUED_FOR_SUBMISSION_MAILBOX</t>
  </si>
  <si>
    <t>Messages Queued For Submission Mailbox</t>
  </si>
  <si>
    <t>QOS_EXCHANGE_MAILBOX_ROLE_MESSAGES_QUEUED_FOR_SUBMISSION_PUBLIC</t>
  </si>
  <si>
    <t>Messages Queued For Submission Public</t>
  </si>
  <si>
    <t>QOS_EXCHANGE_MAILBOX_ROLE_LOG_GENERATION_CHECKPOINT_DEPTH</t>
  </si>
  <si>
    <t>Log Generation Checkpoint Depth</t>
  </si>
  <si>
    <t>QOS_EXCHANGE_MAILBOX_ROLE_DATABASE_PAGE_FAULT_STALLS_PER_SEC_-_INFORMATION_STORE</t>
  </si>
  <si>
    <t>pgs/s</t>
  </si>
  <si>
    <t>Database Page Fault Stalls Per Sec - Information Store</t>
  </si>
  <si>
    <t>QOS_EXCHANGE_MAILBOX_ROLE_LOG_RECORD_STALLS_PER_SEC_-_INFORMATION_STORE</t>
  </si>
  <si>
    <t>Log Record Stalls Per Sec - Information Store</t>
  </si>
  <si>
    <t>QOS_EXCHANGE_MAILBOX_ROLE_LOG_THREADS_WAITING_-_INFORMATION_STORE</t>
  </si>
  <si>
    <t>Log Threads Waiting - Information Store</t>
  </si>
  <si>
    <t>QOS_EXCHANGE_MAILBOX_ROLE_VERSION_BUCKETS_ALLOCATED_-_INFORMATION_STORE</t>
  </si>
  <si>
    <t>bukts</t>
  </si>
  <si>
    <t>Version Buckets Allocated - Information Store</t>
  </si>
  <si>
    <t>QOS_EXCHANGE_MAILBOX_ROLE_DATABASE_READS_AVERAGE_LATENCY</t>
  </si>
  <si>
    <t>Database Reads Average Latency</t>
  </si>
  <si>
    <t>QOS_EXCHANGE_MAILBOX_ROLE_DATABASE_WRITES_AVERAGE_LATENCY</t>
  </si>
  <si>
    <t>Database Writes Average Latency</t>
  </si>
  <si>
    <t>QOS_EXCHANGE_MAILBOX_ROLE_DATABASE_CACHE_SIZE_-_INFORMATION_STORE</t>
  </si>
  <si>
    <t>Database Cache Size - Information Store</t>
  </si>
  <si>
    <t>QOS_EXCHANGE_MAILBOX_ROLE_DATABASE_CACHE_PERCENTAGE_HIT</t>
  </si>
  <si>
    <t>%</t>
  </si>
  <si>
    <t>Database Cache Percentage Hit</t>
  </si>
  <si>
    <t>QOS_EXCHANGE_MAILBOX_ROLE_LOG_BYTES_WRITE_PER_SEC</t>
  </si>
  <si>
    <t>bytes/s</t>
  </si>
  <si>
    <t>Log Bytes Write Per Sec</t>
  </si>
  <si>
    <t>QOS_EXCHANGE_MAILBOX_ROLE_SLOW_FINDROW_RATE</t>
  </si>
  <si>
    <t>rate</t>
  </si>
  <si>
    <t>Slow FindRow Rate</t>
  </si>
  <si>
    <t>QOS_EXCHANGE_MAILBOX_ROLE_SEARCH_TASK_RATE</t>
  </si>
  <si>
    <t>tasks/s</t>
  </si>
  <si>
    <t>Search Task Rate</t>
  </si>
  <si>
    <t>QOS_EXCHANGE_MAILBOX_ROLE_SLOW_QP_THREADS</t>
  </si>
  <si>
    <t>Slow QP Threads</t>
  </si>
  <si>
    <t>QOS_EXCHANGE_MAILBOX_ROLE_SLOW_SEARCH_THREADS</t>
  </si>
  <si>
    <t>Slow Search Threads</t>
  </si>
  <si>
    <t>QOS_EXCHANGE_MAILBOX_ROLE_PROCESSOR_TIME_-_MS_EXCHANGE_SEARCH_SERVICE</t>
  </si>
  <si>
    <t>Processor Time - MS Exchange Search Service</t>
  </si>
  <si>
    <t>QOS_EXCHANGE_MAILBOX_ROLE_PROCESSOR_TIME_-_ MSFTEFD_PROCESS</t>
  </si>
  <si>
    <t>Processor Time - Msftefd Process</t>
  </si>
  <si>
    <t>QOS_EXCHANGE_MAILBOX_ROLE_RECENT_AVERAGE_LATENCY_OF_RPCS_USED_TO_OBTAIN_CONTENT</t>
  </si>
  <si>
    <t>Recent Average Latency of RPCs Used To Obtain Content</t>
  </si>
  <si>
    <t>QOS_EXCHANGE_MAILBOX_ROLE_AVERAGE_DOCUMENT_INDEXING_TIME</t>
  </si>
  <si>
    <t>Average Document Indexing Time</t>
  </si>
  <si>
    <t>QOS_EXCHANGE_MAILBOX_ROLE_FULL_CRAWL_MODE_STATUS</t>
  </si>
  <si>
    <t>crawl</t>
  </si>
  <si>
    <t>Full Crawl Mode Status</t>
  </si>
  <si>
    <t>QOS_EXCHANGE_MAILBOX_ROLE_PROCESSOR_TIME_–_MAILBOXASSISTANTS</t>
  </si>
  <si>
    <t>Processor Time – MailboxAssistants</t>
  </si>
  <si>
    <t>QOS_EXCHANGE_MAILBOX_ROLE_EVENTS_IN_QUEUE</t>
  </si>
  <si>
    <t>evnts</t>
  </si>
  <si>
    <t>Events In Queue</t>
  </si>
  <si>
    <t>QOS_EXCHANGE_MAILBOX_ROLE_AVERAGE_EVENT_PROCESSING_TIME_IN_SECONDS</t>
  </si>
  <si>
    <t>s</t>
  </si>
  <si>
    <t>Average Event Processing Time In Seconds</t>
  </si>
  <si>
    <t>QOS_EXCHANGE_MAILBOX_ROLE_AVERAGE_RESOURCE_BOOKING_PROCESSING_TIME</t>
  </si>
  <si>
    <t>Average Resource Booking Processing Time</t>
  </si>
  <si>
    <t>QOS_EXCHANGE_MAILBOX_ROLE_REQUESTS_FAILED_-__RESOURCE_BOOKING</t>
  </si>
  <si>
    <t>Requests Failed - Resource Booking</t>
  </si>
  <si>
    <t>QOS_EXCHANGE_MAILBOX_ROLE_AVERAGE_CALENDAR_ATTENDANT_PROCESSING_TIME</t>
  </si>
  <si>
    <t>Average Calendar Attendant Processing Time</t>
  </si>
  <si>
    <t>QOS_EXCHANGE_MAILBOX_ROLE_REQUESTS_FAILED_-_CALENDAR_ATTENDANT</t>
  </si>
  <si>
    <t>Requests Failed - Calendar Attendant</t>
  </si>
  <si>
    <t>QOS_EXCHANGE_MAILBOX_ROLE_RPC_LATENCY_AVERAGE_-_STORE_INTERFACE</t>
  </si>
  <si>
    <t>RPC Latency Average - Store Interface</t>
  </si>
  <si>
    <t>QOS_EXCHANGE_MAILBOX_ROLE_ROP_REQUESTS_OUTSTANDING</t>
  </si>
  <si>
    <t>ROP Requests Outstanding</t>
  </si>
  <si>
    <t>QOS_EXCHANGE_MAILBOX_ROLE_RPC_REQUESTS_OUTSTANDING</t>
  </si>
  <si>
    <t>RPC Requests Outstanding</t>
  </si>
  <si>
    <t>QOS_EXCHANGE_MAILBOX_ROLE_RPC_REQUESTS_OUTSTANDING_INSTANCE</t>
  </si>
  <si>
    <t>RPC Requests Outstanding Instance</t>
  </si>
  <si>
    <t>QOS_EXCHANGE_MAILBOX_ROLE_RPC_REQUESTS_SENT_PER_SEC</t>
  </si>
  <si>
    <t>reqs/s</t>
  </si>
  <si>
    <t>RPC Requests Sent Per Sec</t>
  </si>
  <si>
    <t>QOS_EXCHANGE_MAILBOX_ROLE_RPC_SLOW_REQUESTS_LATENCY_AVERAGE</t>
  </si>
  <si>
    <t>RPC Slow Requests Latency Average</t>
  </si>
  <si>
    <t>QOS_EXCHANGE_MAILBOX_ROLE_RPC_REQUESTS_FAILED_PERCENTAGE</t>
  </si>
  <si>
    <t>RPC Requests Failed Percentage</t>
  </si>
  <si>
    <t>QOS_EXCHANGE_MAILBOX_ROLE_RPC_SLOW_REQUESTS_PERCENTAGE</t>
  </si>
  <si>
    <t>RPC Slow Requests Percentage</t>
  </si>
  <si>
    <t>QOS_EXCHANGE_MAILBOX_ROLE_SUCCESSFUL_SUBMISSIONS_PER_SECOND</t>
  </si>
  <si>
    <t>sbms/s</t>
  </si>
  <si>
    <t>Successful Submissions Per Second</t>
  </si>
  <si>
    <t>QOS_EXCHANGE_MAILBOX_ROLE_HUB_SERVERS_IN_RETRY</t>
  </si>
  <si>
    <t>srvrs</t>
  </si>
  <si>
    <t>Hub Servers In Retry</t>
  </si>
  <si>
    <t>QOS_EXCHANGE_MAILBOX_ROLE_FAILED_SUBMISSIONS_PER_SECOND</t>
  </si>
  <si>
    <t>Failed Submissions Per Second</t>
  </si>
  <si>
    <t>QOS_EXCHANGE_MAILBOX_ROLE_TEMPORARY_SUBMISSION_FAILURES_PER_SEC</t>
  </si>
  <si>
    <t>Temporary Submission Failures Per Sec</t>
  </si>
  <si>
    <t>QOS_EXCHANGE_MAILBOX_ROLE_COPYQUEUELENGTH</t>
  </si>
  <si>
    <t>files</t>
  </si>
  <si>
    <t>CopyQueueLength</t>
  </si>
  <si>
    <t>QOS_EXCHANGE_MAILBOX_ROLE_REPLAYQUEUELENGTH</t>
  </si>
  <si>
    <t>ReplayQueueLength</t>
  </si>
  <si>
    <t>QOS_EXCHANGE_MAILBOX_ROLE_SEEDING_FINISHED_PERCENTAGE</t>
  </si>
  <si>
    <t>Seeding Finished Percentage</t>
  </si>
  <si>
    <t>QOS_EXCHANGE_MAILBOX_ROLE_RPC_OPERATIONS_PER_SEC</t>
  </si>
  <si>
    <t>oper/s</t>
  </si>
  <si>
    <t>RPC Operations Per Sec</t>
  </si>
  <si>
    <t>QOS_EXCHANGE_MAILBOX_ROLE_RPC_CLIENT_BACKOFF_PER_SEC</t>
  </si>
  <si>
    <t>RPC Client Backoff Per Sec</t>
  </si>
  <si>
    <t>QOS_EXCHANGE_MAILBOX_ROLE_FAILED_CLIENT_RPCS_FOR_SERVER_TOO_BUSY_PER_SEC</t>
  </si>
  <si>
    <t>Failed Client RPCs For Server Too Busy Per Sec</t>
  </si>
  <si>
    <t>QOS_EXCHANGE_MAILBOX_ROLE_FAILED_CLIENT_RPCS_FOR_SERVER_TOO_BUSY</t>
  </si>
  <si>
    <t>Failed Client RPCs For Server Too Busy</t>
  </si>
  <si>
    <t>QOS_EXCHANGE_MAILBOX_ROLE_RPC_OPERATIONS_PER_SEC_-_MSEXCHANGEIS_CLIENT</t>
  </si>
  <si>
    <t>RPC Operations Per Sec - MSExchangeIS Client</t>
  </si>
  <si>
    <t>QOS_EXCHANGE_MAILBOX_ROLE_JET_LOG_RECORDS_PER_SEC</t>
  </si>
  <si>
    <t>recs/s</t>
  </si>
  <si>
    <t>JET Log Records Per Sec</t>
  </si>
  <si>
    <t>QOS_EXCHANGE_MAILBOX_ROLE_JET_PAGES_READ_PER_SEC</t>
  </si>
  <si>
    <t>JET Pages Read Per Sec</t>
  </si>
  <si>
    <t>QOS_EXCHANGE_MAILBOX_ROLE_DIRECTORY_ACCESS_LDAP_READS_PER_SEC</t>
  </si>
  <si>
    <t>rd/s</t>
  </si>
  <si>
    <t>Directory Access LDAP Reads Per Sec</t>
  </si>
  <si>
    <t>QOS_EXCHANGE_MAILBOX_ROLE_DIRECTORY_ACCESS_LDAP_SEARCHES_PER_SEC</t>
  </si>
  <si>
    <t>srch/s</t>
  </si>
  <si>
    <t>Directory Access LDAP Searches Per Sec</t>
  </si>
  <si>
    <t>QOS_EXCHANGE_MAILBOX_ROLE_MESSAGES_DELIVERED_PER_SEC_–_MAILBOX</t>
  </si>
  <si>
    <t>Messages Delivered Per Sec – Mailbox</t>
  </si>
  <si>
    <t>QOS_EXCHANGE_MAILBOX_ROLE_MESSAGES_SENT_PER_SEC_–_TOTAL</t>
  </si>
  <si>
    <t>Messages Sent Per Sec – Total</t>
  </si>
  <si>
    <t>QOS_EXCHANGE_MAILBOX_ROLE_MESSAGES_SUBMITTED_PER_SEC</t>
  </si>
  <si>
    <t>Messages Submitted Per Sec</t>
  </si>
  <si>
    <t>QOS_EXCHANGE_MAILBOX_ROLE_REPLICATION_RECEIVE_QUEUE_SIZE</t>
  </si>
  <si>
    <t>Replication Receive Queue Size</t>
  </si>
  <si>
    <t>QOS_EXCHANGE_MAILBOX_ROLE_MAILBOXES_PROCESSED_PER_SEC</t>
  </si>
  <si>
    <t>mlbox/s</t>
  </si>
  <si>
    <t>Mailboxes Processed Per Sec</t>
  </si>
  <si>
    <t>QOS_EXCHANGE_MAILBOX_ROLE_EVENTS_POLLED_PER_SEC</t>
  </si>
  <si>
    <t>evnts/s</t>
  </si>
  <si>
    <t>Events Polled Per Sec</t>
  </si>
  <si>
    <t>QOS_EXCHANGE_CAS_ROLE_AVERAGE_SEARCH_TIME</t>
  </si>
  <si>
    <t>Average Search Time</t>
  </si>
  <si>
    <t>QOS_EXCHANGE_CAS_ROLE_APPLICATION_RESTARTS</t>
  </si>
  <si>
    <t>count</t>
  </si>
  <si>
    <t>Application Restarts</t>
  </si>
  <si>
    <t>QOS_EXCHANGE_CAS_ROLE_WORKER_PROCESS_RESTARTS</t>
  </si>
  <si>
    <t>Worker Process Restarts</t>
  </si>
  <si>
    <t>QOS_EXCHANGE_CAS_ROLE_REQUEST_WAIT_TIME</t>
  </si>
  <si>
    <t>Request Wait Time</t>
  </si>
  <si>
    <t>QOS_EXCHANGE_CAS_ROLE_REQUESTS_IN_APPLICATION_QUEUE</t>
  </si>
  <si>
    <t>requests</t>
  </si>
  <si>
    <t>Requests In Application Queue</t>
  </si>
  <si>
    <t>QOS_EXCHANGE_CAS_ROLE_AVERAGE_TIME_TO_PROCESS_A_FREE_BUSY_REQUEST</t>
  </si>
  <si>
    <t>sec</t>
  </si>
  <si>
    <t>Average Time To Process A Free Busy Request</t>
  </si>
  <si>
    <t>QOS_EXCHANGE_CAS_ROLE_SYNC_COMMANDS_PENDING</t>
  </si>
  <si>
    <t>commands</t>
  </si>
  <si>
    <t>Sync Commands Pending</t>
  </si>
  <si>
    <t>QOS_EXCHANGE_CAS_ROLE_REQUESTS_QUEUED</t>
  </si>
  <si>
    <t>Requests Queued</t>
  </si>
  <si>
    <t>QOS_EXCHANGE_CAS_ROLE_NUMBER_OF_FAILED_BACK-END_CONNECTION_ATTEMPTS_PER_SECOND</t>
  </si>
  <si>
    <t>conn/sec</t>
  </si>
  <si>
    <t>Number Of Failed Back-End Connection Attempts Per Second</t>
  </si>
  <si>
    <t>QOS_EXCHANGE_CAS_ROLE_CURRENT_NUMBER_OF_INCOMING_RPC_OVER_HTTP_CONNECTIONS</t>
  </si>
  <si>
    <t>RPC</t>
  </si>
  <si>
    <t>Current Number Of Incoming RPC Over HTTP Connections</t>
  </si>
  <si>
    <t>QOS_EXCHANGE_CAS_ROLE_CURRENT_NUMBER_OF_UNIQUE_USERS</t>
  </si>
  <si>
    <t>users</t>
  </si>
  <si>
    <t>Current Number Of Unique Users</t>
  </si>
  <si>
    <t>QOS_EXCHANGE_CAS_ROLE_RPC_-_HTTP_REQUESTS_PER_SECOND</t>
  </si>
  <si>
    <t>req/sec</t>
  </si>
  <si>
    <t>RPC - HTTP Requests Per Second</t>
  </si>
  <si>
    <t>QOS_EXCHANGE_CAS_ROLE_RPC_AVERAGED_LATENCY_-_RPCCLIENTACCESS</t>
  </si>
  <si>
    <t>RPC Averaged Latency - RpcClientAccess</t>
  </si>
  <si>
    <t>QOS_EXCHANGE_CAS_ROLE_RPC_OPERATIONS_PER_SEC_-_RPCCLIENTACCESS</t>
  </si>
  <si>
    <t>/sec</t>
  </si>
  <si>
    <t>RPC Operations Per Sec - RpcClientAccess</t>
  </si>
  <si>
    <t>QOS_EXCHANGE_CAS_ROLE_RPC_REQUESTS_-_RPCCLIENTACCESS</t>
  </si>
  <si>
    <t>RPC Requests - RpcClientAccess</t>
  </si>
  <si>
    <t>QOS_EXCHANGE_CAS_ROLE_NSPI_RPC_BROWSE_REQUESTS_AVERAGE_LATENCY</t>
  </si>
  <si>
    <t>NSPI RPC Browse Requests Average Latency</t>
  </si>
  <si>
    <t>QOS_EXCHANGE_CAS_ROLE_NSPI_RPC_REQUESTS_AVERAGE_LATENCY</t>
  </si>
  <si>
    <t>NSPI RPC Requests Average Latency</t>
  </si>
  <si>
    <t>QOS_EXCHANGE_CAS_ROLE_REFERRAL_RPC_REQUESTS_AVERAGE_LATENCY</t>
  </si>
  <si>
    <t>Referral RPC Requests Average Latency</t>
  </si>
  <si>
    <t>QOS_EXCHANGE_CAS_ROLE_OUTBOUND_PROXY_REQUESTS_FOR_AVERAGE_RESPONSE_TIME</t>
  </si>
  <si>
    <t>Outbound Proxy Requests For Average Response Time</t>
  </si>
  <si>
    <t>QOS_EXCHANGE_CAS_ROLE_REQUESTS_AVERAGE_RESPONSE_TIME</t>
  </si>
  <si>
    <t>Requests Average Response Time</t>
  </si>
  <si>
    <t>QOS_EXCHANGE_CAS_ROLE_DOWNLOAD_TASK_QUEUED</t>
  </si>
  <si>
    <t>tasks</t>
  </si>
  <si>
    <t>Download Task Queued</t>
  </si>
  <si>
    <t>QOS_EXCHANGE_CAS_ROLE_DOWNLOAD_TASKS_COMPLETED</t>
  </si>
  <si>
    <t>Download Tasks Completed</t>
  </si>
  <si>
    <t>QOS_EXCHANGE_CAS_ROLE_PING_COMMANDS_PENDING</t>
  </si>
  <si>
    <t>Ping Commands Pending</t>
  </si>
  <si>
    <t>QOS_EXCHANGE_CAS_ROLE_AVAILABILITY_REQUESTS_IN_SECONDS</t>
  </si>
  <si>
    <t>reqs/sec</t>
  </si>
  <si>
    <t>Availability Requests In Seconds</t>
  </si>
  <si>
    <t>QOS_EXCHANGE_CAS_ROLE_CURRENT_UNIQUE_USERS</t>
  </si>
  <si>
    <t>Current Unique Users</t>
  </si>
  <si>
    <t>QOS_EXCHANGE_CAS_ROLE_AUTODISCOVER_SERVICE_REQUESTS_PER_SEC</t>
  </si>
  <si>
    <t>Autodiscover Service Requests Per Sec</t>
  </si>
  <si>
    <t>QOS_EXCHANGE_CAS_ROLE_CURRENT_CONNECTIONS</t>
  </si>
  <si>
    <t>conn</t>
  </si>
  <si>
    <t>Current Connections</t>
  </si>
  <si>
    <t>QOS_EXCHANGE_CAS_ROLE_CONNECTION_ATTEMPTS_PER_SEC</t>
  </si>
  <si>
    <t>Connection Attempts Per Sec</t>
  </si>
  <si>
    <t>QOS_EXCHANGE_CAS_ROLE_ISAPI_EXTENSION_REQUESTS_PER_SEC</t>
  </si>
  <si>
    <t>ISAPI Extension Requests Per Sec</t>
  </si>
  <si>
    <t>QOS_EXCHANGE_CAS_ROLE_OTHER_REQUEST_METHODS_PER_SEC</t>
  </si>
  <si>
    <t>Other Request Methods Per Sec</t>
  </si>
  <si>
    <t>QOS_EXCHANGE_MSEXCHANGE_LDAP_SEARCHES_PER_SECOND</t>
  </si>
  <si>
    <t>LDAP Searches Per Second</t>
  </si>
  <si>
    <t>QOS_EXCHANGE_MSEXCHANGE_LDAP_READ_TIME_CONTROLLERS</t>
  </si>
  <si>
    <t>LDAP Read Time Controllers</t>
  </si>
  <si>
    <t>QOS_EXCHANGE_MSEXCHANGE_LDAP_SEARCH_TIME_CONTROLLERS</t>
  </si>
  <si>
    <t>LDAP Search Time Controllers</t>
  </si>
  <si>
    <t>QOS_EXCHANGE_MSEXCHANGE_LDAP_READ_TIME_PROCESSES</t>
  </si>
  <si>
    <t>LDAP Read Time Processes</t>
  </si>
  <si>
    <t>QOS_EXCHANGE_MSEXCHANGE_LDAP_SEARCH_TIME_PROCESSES</t>
  </si>
  <si>
    <t>LDAP Search Time Processes</t>
  </si>
  <si>
    <t>QOS_EXCHANGE_MSEXCHANGE_LDAP_SEARCHES_TIMED_OUT_PER_MINUTE</t>
  </si>
  <si>
    <t>LDAP Searches Timed Out Per Minute</t>
  </si>
  <si>
    <t>QOS_EXCHANGE_MSEXCHANGE_LONG_RUNNING_LDAP_OPERATIONS_PER_MINUTE</t>
  </si>
  <si>
    <t>Long Running LDAP Operations Per Minute</t>
  </si>
  <si>
    <t>QOS_EXCHANGE_DAG_NUM_ACTIVE_DB</t>
  </si>
  <si>
    <t>db</t>
  </si>
  <si>
    <t>Number of active database copies on current exchange server.</t>
  </si>
  <si>
    <t>QOS_EXCHANGE_DAG_NUM_PASSIVE_DB</t>
  </si>
  <si>
    <t>Number of passive database copies on current Mailbox server.</t>
  </si>
  <si>
    <t>QOS_EXCHANGE_DAG_NUM_MOUNTED_DB</t>
  </si>
  <si>
    <t>Number of mounted database copies on current Mailbox server.</t>
  </si>
  <si>
    <t>QOS_EXCHANGE_DAG_NUM_NON_MOUNTED_DB</t>
  </si>
  <si>
    <t>Number of database copies whose state is not "mounted" on current Mailbox server</t>
  </si>
  <si>
    <t>QOS_EXCHANGE_DAG_DB_COPY_QUEUE_LENGTH</t>
  </si>
  <si>
    <t>Shows the number of transaction log files waiting to be copied to the passive copy log file folder. A copy isn't considered complete until it has been checked for corruption.</t>
  </si>
  <si>
    <t>QOS_EXCHANGE_DAG_DB_REPLAY_QUEUE_LENGTH</t>
  </si>
  <si>
    <t>Shows the number of transaction log files waiting to be replayed into the passive copy.</t>
  </si>
  <si>
    <t>QOS_EXCHANGE_DAG_DB_COPY_STATUS_FAILED</t>
  </si>
  <si>
    <t>bool</t>
  </si>
  <si>
    <t>The mailbox database copy is in a Failed state because it isn't suspended, and it isn't able to copy or replay log files. While in a Failed state and not suspended, the system will periodically check whether the problem that caused the copy status to change to Failed has been resolved. After the system has detected that the problem is resolved, and barring no other issues, the copy status will automatically change to Healthy.</t>
  </si>
  <si>
    <t>QOS_EXCHANGE_DAG_DB_COPY_STATUS_SEEDING</t>
  </si>
  <si>
    <t>The mailbox database copy is being seeded, the content index for the mailbox database copy is being seeded, or both are being seeded. Upon successful completion of seeding, the copy status should change to Initializing.</t>
  </si>
  <si>
    <t>QOS_EXCHANGE_DAG_DB_COPY_STATUS_SEEDING_SOURCE</t>
  </si>
  <si>
    <t>The mailbox database copy is being used as a source for a database copy seeding operation.</t>
  </si>
  <si>
    <t>QOS_EXCHANGE_DAG_DB_COPY_STATUS_SUSPENDED</t>
  </si>
  <si>
    <t>The mailbox database copy is in a Suspended state as a result of an administrator manually suspending the database copy by running the Suspend-MailboxDatabaseCopy cmdlet.</t>
  </si>
  <si>
    <t>QOS_EXCHANGE_DAG_DB_COPY_STATUS_HEALTHY</t>
  </si>
  <si>
    <t>The mailbox database copy is successfully copying and replaying log files, or it has successfully copied and replayed all available log files.</t>
  </si>
  <si>
    <t>QOS_EXCHANGE_DAG_DB_COPY_STATUS_SERVICE_DOWN</t>
  </si>
  <si>
    <t>The Microsoft Exchange Replication service isn't available or running on the server that hosts the mailbox database copy.</t>
  </si>
  <si>
    <t>QOS_EXCHANGE_DAG_DB_COPY_STATUS_INITIALIZING</t>
  </si>
  <si>
    <t>The mailbox database copy will be in an Initializing state when a database copy has been created, when the Microsoft Exchange Replication service is starting or has just been started, and during transitions from Suspended, ServiceDown, Failed, Seeding, SinglePageRestore, LostWrite, or Disconnected to another state. While in this state, the system is verifying that the database and log stream are in a consistent state. In most cases, the copy status will remain in the Initializing state for about 15 seconds, but in all cases, it should generally not be in this state for longer than 30 seconds.</t>
  </si>
  <si>
    <t>QOS_EXCHANGE_DAG_DB_COPY_STATUS_RESYNCHRONIZING</t>
  </si>
  <si>
    <t>The mailbox database copy and its log files are being compared with the active copy of the database to check for any divergence between the two copies. The copy status will remain in this state until any divergence is detected and resolved.</t>
  </si>
  <si>
    <t>QOS_EXCHANGE_DAG_DB_COPY_STATUS_MOUNTED</t>
  </si>
  <si>
    <t>The active copy is online and accepting client connections. Only the active copy of the mailbox database copy can have a copy status of Mounted.</t>
  </si>
  <si>
    <t>QOS_EXCHANGE_DAG_DB_COPY_STATUS_DISMOUNTED</t>
  </si>
  <si>
    <t>The active copy is offline and not accepting client connections. Only the active copy of the mailbox database copy can have a copy status of Dismounted.</t>
  </si>
  <si>
    <t>QOS_EXCHANGE_DAG_DB_COPY_STATUS_MOUNTING</t>
  </si>
  <si>
    <t>The active copy is coming online and not yet accepting client connections. Only the active copy of the mailbox database copy can have a copy status of Mounting.</t>
  </si>
  <si>
    <t>QOS_EXCHANGE_DAG_DB_COPY_STATUS_DISMOUNTING</t>
  </si>
  <si>
    <t>The active copy is going offline and terminating client connections. Only the active copy of the mailbox database copy can have a copy status of Dismounting.</t>
  </si>
  <si>
    <t>QOS_EXCHANGE_DAG_DB_COPY_STATUS_DISCONNECTED_AND_HEALTHY</t>
  </si>
  <si>
    <t>The mailbox database copy is no longer connected to the active database copy, and it was in the Healthy state when the loss of connection occurred. This state represents the database copy with respect to connectivity to its source database copy. It may be reported during DAG network failures between the source copy and the target database copy.</t>
  </si>
  <si>
    <t>QOS_EXCHANGE_DAG_DB_COPY_STATUS_DISCONNECTED_AND_RESYNCHRONIZING</t>
  </si>
  <si>
    <t>The mailbox database copy is no longer connected to the active database copy, and it was in the Resynchronizing state when the loss of connection occurred. This state represents the database copy with respect to connectivity to its source database copy. It may be reported during DAG network failures between the source copy and the target database copy.</t>
  </si>
  <si>
    <t>QOS_EXCHANGE_DAG_DB_COPY_STATUS_FAILED_AND_SUSPENDED</t>
  </si>
  <si>
    <t>The Failed and Suspended states have been set simultaneously by the system because a failure was detected, and because resolution of the failure explicitly requires administrator intervention. An example is if the system detects unrecoverable divergence between the active mailbox database and a database copy. Unlike the Failed state, the system won't periodically check whether the problem has been resolved, and automatically recover. Instead, an administrator must intervene to resolve the underlying cause of the failure before the database copy can be transitioned to a healthy state.</t>
  </si>
  <si>
    <t>QOS_EXCHANGE_DAG_DB_COPY_STATUS_SINGLE_PAGE_RESTORE</t>
  </si>
  <si>
    <t>This state indicates that a single page restore operation is occurring on the mailbox database copy.</t>
  </si>
  <si>
    <t>QOS_EXCHANGE_DAG_DB_LAST_INSPECTED_LOG_TIME</t>
  </si>
  <si>
    <t>timestamp</t>
  </si>
  <si>
    <t>The modification time of the last log that was successfully validated by the Mailbox server hosting the database copy.</t>
  </si>
  <si>
    <t>QOS_EXCHANGE_DAG_DB_CONTENT_INDEX_STATE</t>
  </si>
  <si>
    <t>state</t>
  </si>
  <si>
    <t>Indicates the current state of the content index for a database copy.</t>
  </si>
  <si>
    <t>QOS_EXCHANGE_DAG_DB_ACTIVATION_SUSPENDED</t>
  </si>
  <si>
    <t>Indicates whether activation of mailbox database copy is suspended.</t>
  </si>
  <si>
    <t>QOS_EXCHANGE_DAG_DB_COPY_SIZE</t>
  </si>
  <si>
    <t>Size of Database copy.</t>
  </si>
  <si>
    <t>QOS_EXCHANGE_DAG_DB_REDUNDANCY_COUNT</t>
  </si>
  <si>
    <t>Db</t>
  </si>
  <si>
    <t>Count of redundancy of replicated mailbox databases. Both active and passive copies are counted when determining redundancy.</t>
  </si>
  <si>
    <t>QOS_EXCHANGE_DAG_CLUSTER_SERVICE_HEALTH_STATUS</t>
  </si>
  <si>
    <t>Verifies that the Cluster service is running and reachable on the local exchange server.</t>
  </si>
  <si>
    <t>QOS_EXCHANGE_DAG_REPLAY_SERVICE_HEALTH_STATUS</t>
  </si>
  <si>
    <t>Verifies that the Replay service is running and reachable on the local exchange server.</t>
  </si>
  <si>
    <t>QOS_EXCHANGE_DAG_ACTIVE_MANAGER_HEALTH_STATUS</t>
  </si>
  <si>
    <t>Verifies that the instance of Active Manager running on the local Exchange server is in a valid role (primary, secondary, or stand-alone).</t>
  </si>
  <si>
    <t>QOS_EXCHANGE_DAG_TASKS_RPC_LISTENER_HEALTH_STATUS</t>
  </si>
  <si>
    <t>Verifies that the tasks remote procedure call (RPC) server is running and reachable on the local Exchange server.</t>
  </si>
  <si>
    <t>Verifies that the TCP log copy listener is running and reachable on the local Exchange server.</t>
  </si>
  <si>
    <t>QOS_EXCHANGE_DAG_DAG_MEMBERS_UP_HEALTH_STATUS</t>
  </si>
  <si>
    <t>Verifies that all DAG members are available, running, and reachable.</t>
  </si>
  <si>
    <t>QOS_EXCHANGE_DAG_CLUSTER_NETWORK_HEALTH_STATUS</t>
  </si>
  <si>
    <t>Verifies that all cluster-managed networks on the local Exchange server are available.</t>
  </si>
  <si>
    <t>QOS_EXCHANGE_DAG_QUORUM_GROUP_HEALTH_STATUS</t>
  </si>
  <si>
    <t>Verifies that the default cluster group (quorum group) is in a healthy and online state.</t>
  </si>
  <si>
    <t>QOS_EXCHANGE_DAG_FILE_SHARE_QUORUM_HEALTH_STATUS</t>
  </si>
  <si>
    <t>Verifies that the witness server and witness directory and share configured for the DAG are reachable.</t>
  </si>
  <si>
    <t>QOS_EXCHANGE_DAG_DB_LOG_COPY_KEEPING_UP_HEALTH_STATUS</t>
  </si>
  <si>
    <t>Verifies that log copying and inspection by the passive copies of databases on the local exchange server are able to keep up with log generation activity on the active copy.</t>
  </si>
  <si>
    <t>QOS_EXCHANGE_DAG_DB_LOG_REPLAY_KEEPING_UP_HEALTH_STATUS</t>
  </si>
  <si>
    <t>Verifies that replay activity for the passive copies of databases on the local exchange server is able to keep up with log copying and inspection activity.</t>
  </si>
  <si>
    <t>QOS_EXCHANGE_MAILBOX_ROLE_INPUT-OUTPUT_LOG_READ_AVERAGE_LATENCY</t>
  </si>
  <si>
    <t>Indicates the average time, in ms, to read data from a log file. Specific to log replay and database recovery operations.</t>
  </si>
  <si>
    <t>QOS_EXCHANGE_MAILBOX_ROLE_DATABASEMOUNTED</t>
  </si>
  <si>
    <t>Indicates whether database copy is mounted on local server.</t>
  </si>
  <si>
    <t>QOS_EXCHANGE_MAILBOX_ROLE_AGE_OF_THE_LAST_NOTIFICATION_INDEXED</t>
  </si>
  <si>
    <t>Indicates content indexing backlog in seconds.</t>
  </si>
  <si>
    <t>QOS_EXCHANGE_MAILBOX_ROLE_INPUT_OUTPUT_LOG_WRITES_AVERAGE_LATENCY</t>
  </si>
  <si>
    <t>Indicates the average time, in ms, to write a log buffer to the active log file.</t>
  </si>
  <si>
    <t>QOS_EXCHANGE_MAILBOX_ROLE_TIME_SINCE_LAST_NOTIFICATION_WAS_INDEXED</t>
  </si>
  <si>
    <t>Indicates the time in seconds since last notification was indexed for content indexing in passive Database.</t>
  </si>
  <si>
    <t>QOS_EXCHANGE_MAILBOX_ROLE_EXCHANGE_SEARCH_ZERO_RESULT_QUERY</t>
  </si>
  <si>
    <t>Indicates that more than one hundred search queries have returned zero results. This may indicate that a corruption or other problem affects the content indexing catalog.</t>
  </si>
  <si>
    <t>QOS_EXCHANGE_MAILBOX_ROLE_LOGICAL_DISK_PERCENTAGE_FREE_SPACE</t>
  </si>
  <si>
    <t>percentage</t>
  </si>
  <si>
    <t>Indicates the free space of logical disk in Percentage.</t>
  </si>
  <si>
    <t>QOS_EXCHANGE_TRANS_ROLE_INBOUND_LOCALDELIVERYCALLSPERSECOND2013</t>
  </si>
  <si>
    <t>Shows the number of attempts for delivering transport mail items per second. Determines current load. Compare values to historical baselines.</t>
  </si>
  <si>
    <t>QOS_EXCHANGE_TRANS_ROLE_INBOUND_MESSAGEDELIVERYATTEMPTSPERSECOND-2013</t>
  </si>
  <si>
    <t>Shows the number of inbound recipients delivered per second. Determines current load. Compare values to historical baselines.</t>
  </si>
  <si>
    <t>QOS_EXCHANGE_MAILBOX_ROLE_MESSAGES_DELIVERED_PER_SEC_-_STORE</t>
  </si>
  <si>
    <t>Shows the rate that messages are delivered to all recipients. Indicates current message delivery rate to the store.</t>
  </si>
  <si>
    <t>QOS_EXCHANGE_MAILBOX_ROLE_MAILBOX_SEARCHES_PER_SEC_._STORE</t>
  </si>
  <si>
    <t>Number of search queries/second received per database.</t>
  </si>
  <si>
    <t>QOS_EXCHANGE_CAS_ROLE_NUMBER_OF_FAILED_BACK-END_CONNECTION_ATTEMPTS_PER_SECOND-2013</t>
  </si>
  <si>
    <t>Shows the rate at which the RPC proxy attempts are occurring but failing to establish a connection to a back-end server.</t>
  </si>
  <si>
    <t>QOS_EXCHANGE_ANTI_MALWARE_ANTI-MALWARE_AGENT_MESSAGES_SCANNED</t>
  </si>
  <si>
    <t>messages</t>
  </si>
  <si>
    <t>Messages Scanned is the number of messages scanned in the past minute.</t>
  </si>
  <si>
    <t>QOS_EXCHANGE_ANTI_MALWARE_ANTI-MALWARE_AGENT_MESSAGES_SCANNED_PER_SECOND</t>
  </si>
  <si>
    <t>Messages Scanned per Second is the average number of messages scanned each second, calculated over the past minute.</t>
  </si>
  <si>
    <t>QOS_EXCHANGE_ANTI_MALWARE_ANTI-MALWARE_AGENT_MESSAGES_CONTAINING_MALWARE</t>
  </si>
  <si>
    <t>Messages Containing Malware is the number of messages in the past minute that contained malware.</t>
  </si>
  <si>
    <t>QOS_EXCHANGE_ANTI_MALWARE_ANTI-MALWARE_AGENT_MESSAGE_BLOCKED</t>
  </si>
  <si>
    <t>Messages Blocked is the number of messages in the past minute that contained malware and were blocked.</t>
  </si>
  <si>
    <t>EventLogs</t>
  </si>
  <si>
    <t>NUMBEROFEVENTSFOUND</t>
  </si>
  <si>
    <t>NumberOfEventsFound</t>
  </si>
  <si>
    <t>CREATED</t>
  </si>
  <si>
    <t>Created</t>
  </si>
  <si>
    <t>CHANGED</t>
  </si>
  <si>
    <t>Changed</t>
  </si>
  <si>
    <t>DIRECTORIES</t>
  </si>
  <si>
    <t>FILEAGENEWEST</t>
  </si>
  <si>
    <t>FileAgeNewest</t>
  </si>
  <si>
    <t>FILEAGEOLDEST</t>
  </si>
  <si>
    <t>FileAgeOldest</t>
  </si>
  <si>
    <t>FILES</t>
  </si>
  <si>
    <t>TOTALSIZE</t>
  </si>
  <si>
    <t>TotalSize</t>
  </si>
  <si>
    <t>PerformanceCounters</t>
  </si>
  <si>
    <t>EXECUTIONSTATE</t>
  </si>
  <si>
    <t>Executable State</t>
  </si>
  <si>
    <t>HANDLECOUNT</t>
  </si>
  <si>
    <t>KERNELMODETIME</t>
  </si>
  <si>
    <t>Kernel Mode Time</t>
  </si>
  <si>
    <t>MAXIMUMWORKINGSETSIZE</t>
  </si>
  <si>
    <t>Maximum Working Set Size</t>
  </si>
  <si>
    <t>MINIMUMWORKINGSETSIZE</t>
  </si>
  <si>
    <t>Minimum Working Set Size</t>
  </si>
  <si>
    <t>OTHEROPERATIONCOUNT</t>
  </si>
  <si>
    <t>Other Operation Count</t>
  </si>
  <si>
    <t>OTHERTRANSFERCOUNT</t>
  </si>
  <si>
    <t>Other Transfer Count</t>
  </si>
  <si>
    <t>PAGEFAULTS</t>
  </si>
  <si>
    <t>Page Faults</t>
  </si>
  <si>
    <t>PAGEFILEUSAGE</t>
  </si>
  <si>
    <t>Page File Usage</t>
  </si>
  <si>
    <t>PARENTPROCESSID</t>
  </si>
  <si>
    <t>Parent Process ID</t>
  </si>
  <si>
    <t>PEAKPAGEFILEUSAGE</t>
  </si>
  <si>
    <t>Peak Page File Usage</t>
  </si>
  <si>
    <t>PEAKVIRTUALSIZE</t>
  </si>
  <si>
    <t>Peak Virtual Size</t>
  </si>
  <si>
    <t>PEAKWORKINGSETSIZE</t>
  </si>
  <si>
    <t>Peak Working Set Size</t>
  </si>
  <si>
    <t>PRIORITY</t>
  </si>
  <si>
    <t>Priority</t>
  </si>
  <si>
    <t>PRIVATEPAGECOUNT</t>
  </si>
  <si>
    <t>Private Page Count</t>
  </si>
  <si>
    <t>PROCESSID</t>
  </si>
  <si>
    <t>Process ID</t>
  </si>
  <si>
    <t>QUOTANONPAGEDPOOLUSAGE</t>
  </si>
  <si>
    <t>Quota Non Paged Pool Usage</t>
  </si>
  <si>
    <t>QUOTAPAGEDPOOLUSAGE</t>
  </si>
  <si>
    <t>Quota Paged Pool Usage</t>
  </si>
  <si>
    <t>QUOTAPEAKNONPAGEDPOOLUSAGE</t>
  </si>
  <si>
    <t>Quota Peak non Paged Pool Usage</t>
  </si>
  <si>
    <t>QUOTAPEAKPAGEDPOOLUSAGE</t>
  </si>
  <si>
    <t>Quota Peak Paged Pool Usage</t>
  </si>
  <si>
    <t>READOPERATIONCOUNT</t>
  </si>
  <si>
    <t>Read Operation Count</t>
  </si>
  <si>
    <t>READTRANSFERCOUNT</t>
  </si>
  <si>
    <t>Read Transfer Count</t>
  </si>
  <si>
    <t>SESSIONID</t>
  </si>
  <si>
    <t>Session ID</t>
  </si>
  <si>
    <t>THREADCOUNT</t>
  </si>
  <si>
    <t>Thread Count</t>
  </si>
  <si>
    <t>USERMODETIME</t>
  </si>
  <si>
    <t>User Mode Time</t>
  </si>
  <si>
    <t>VIRTUALSIZE</t>
  </si>
  <si>
    <t>Virtual Size</t>
  </si>
  <si>
    <t>WORKINGSETSIZE</t>
  </si>
  <si>
    <t>Working Set Size</t>
  </si>
  <si>
    <t>WRITEOPERATIONCOUNT</t>
  </si>
  <si>
    <t>Write Operation Count</t>
  </si>
  <si>
    <t>WRITETRANSFERCOUNT</t>
  </si>
  <si>
    <t>Write Transfer Count</t>
  </si>
  <si>
    <t>Counter Value</t>
  </si>
  <si>
    <t>Metric Name</t>
  </si>
  <si>
    <t>Unit</t>
  </si>
  <si>
    <t>QoS</t>
  </si>
  <si>
    <t>RESOURCE</t>
  </si>
  <si>
    <t>Response Time</t>
  </si>
  <si>
    <t>QOS_RESOURCE_RESPONSE_TIME</t>
  </si>
  <si>
    <t>Response time of data collection from host.</t>
  </si>
  <si>
    <t>HOST</t>
  </si>
  <si>
    <t>Managed System Execution State</t>
  </si>
  <si>
    <t>String</t>
  </si>
  <si>
    <t>QOS_EXEC_STATE</t>
  </si>
  <si>
    <t>The host managed system execution state label.</t>
  </si>
  <si>
    <t>Managed System Execution State Value</t>
  </si>
  <si>
    <t>Integer</t>
  </si>
  <si>
    <t>The host managed system execution state.</t>
  </si>
  <si>
    <t>Maximum LPARs Supported</t>
  </si>
  <si>
    <t>QOS_MS_SUPP_LPARS</t>
  </si>
  <si>
    <t>The maximum VMs supported by the host.</t>
  </si>
  <si>
    <t>HOST_CPU</t>
  </si>
  <si>
    <t>Available Processing Units</t>
  </si>
  <si>
    <t>QOS_MS_PROC_UNITS</t>
  </si>
  <si>
    <t>The number of available processing units.</t>
  </si>
  <si>
    <t>Configurable Processing Units</t>
  </si>
  <si>
    <t>The number of processing units configurable for partitions.</t>
  </si>
  <si>
    <t>Deconfigured Processing Units</t>
  </si>
  <si>
    <t>The number of processing units taken offline because of failure or manual deconfiguration.</t>
  </si>
  <si>
    <t>Installed Processing Units</t>
  </si>
  <si>
    <t>The number of processing units installed on the managed system.</t>
  </si>
  <si>
    <t>HOST_MEMORY</t>
  </si>
  <si>
    <t>Assigned Memory</t>
  </si>
  <si>
    <t>QOS_MS_MEMORY</t>
  </si>
  <si>
    <t>Amount of memory assigned to VMs.</t>
  </si>
  <si>
    <t>Configurable Memory</t>
  </si>
  <si>
    <t>Total amount of configurable memory available on the managed system.</t>
  </si>
  <si>
    <t>Deconfigured Memory</t>
  </si>
  <si>
    <t>Amount of memory on the managed system that has been deconfigured.</t>
  </si>
  <si>
    <t>Installed Memory</t>
  </si>
  <si>
    <t>Amount of memory installed on the managed system.</t>
  </si>
  <si>
    <t>Percent Memory Assigned</t>
  </si>
  <si>
    <t>QOS_MS_MEMORY_ASSIGN_PCT</t>
  </si>
  <si>
    <t>Percentage of configurable memory that has been assigned.</t>
  </si>
  <si>
    <t>System Firmware Current Memory</t>
  </si>
  <si>
    <t>Amount of memory used by the system firmware.</t>
  </si>
  <si>
    <t>Unassigned Memory</t>
  </si>
  <si>
    <t>Amount of memory available to be assigned to VMs.</t>
  </si>
  <si>
    <t>HOST_DISK</t>
  </si>
  <si>
    <t>Disk Size</t>
  </si>
  <si>
    <t>The size of the disk.</t>
  </si>
  <si>
    <t>HOST_DISK_UTILIZATION</t>
  </si>
  <si>
    <t>Disk Bandwidth Used (%)</t>
  </si>
  <si>
    <t>QOS_DISK_BANDWIDTH</t>
  </si>
  <si>
    <t>Percent bandwidth used for each disk.</t>
  </si>
  <si>
    <t>Disk Data Transfer Rate</t>
  </si>
  <si>
    <t>QOS_DISK_KBPS</t>
  </si>
  <si>
    <t>Disk data transfer rate per second for each disk</t>
  </si>
  <si>
    <t>HOST_NIC</t>
  </si>
  <si>
    <t>Kilobytes Received</t>
  </si>
  <si>
    <t>QOS_NET_KB</t>
  </si>
  <si>
    <t>Total number of kilobytes received.</t>
  </si>
  <si>
    <t>Kilobytes Sent</t>
  </si>
  <si>
    <t>Total number of kilobytes sent.</t>
  </si>
  <si>
    <t>Last Reset Time</t>
  </si>
  <si>
    <t>&lt;none&gt;</t>
  </si>
  <si>
    <t>The last time the network statistics were reset.</t>
  </si>
  <si>
    <t>Packets Received</t>
  </si>
  <si>
    <t>QOS_NET_PACKETS</t>
  </si>
  <si>
    <t>Total number of packets received.</t>
  </si>
  <si>
    <t>Packets Sent</t>
  </si>
  <si>
    <t>Total number of packets sent.</t>
  </si>
  <si>
    <t>CPU_POOL</t>
  </si>
  <si>
    <t>Global Shared Processor Pool Size</t>
  </si>
  <si>
    <t>QOS_CPU_POOL_SIZE</t>
  </si>
  <si>
    <t>Size of the global shared processor pool.</t>
  </si>
  <si>
    <t>Global Shared Processor Pool Utilization</t>
  </si>
  <si>
    <t>QOS_CPU_POOL_UTIL</t>
  </si>
  <si>
    <t>The average global shared processor pool utilization.</t>
  </si>
  <si>
    <t>CPU_MSPP</t>
  </si>
  <si>
    <t>Shared Processor Pool Size</t>
  </si>
  <si>
    <t>QOS_ CPU_MSPP</t>
  </si>
  <si>
    <t>Size of the shared processor pool.</t>
  </si>
  <si>
    <t>Shared Processor Pool Utilization</t>
  </si>
  <si>
    <t>The average shared processor pool utilization.</t>
  </si>
  <si>
    <t>SR</t>
  </si>
  <si>
    <t>Storage Pool Free</t>
  </si>
  <si>
    <t>QOS_STORAGE_POOL</t>
  </si>
  <si>
    <t>Total space free in the storage pool.</t>
  </si>
  <si>
    <t>Storage Pool Size</t>
  </si>
  <si>
    <t>Total size of the storage pool.</t>
  </si>
  <si>
    <t>Storage Pool Used</t>
  </si>
  <si>
    <t>Total space used in the storage pool.</t>
  </si>
  <si>
    <t>Storage Pool Utilization</t>
  </si>
  <si>
    <t>QOS_STORAGE_POOL_UTIL</t>
  </si>
  <si>
    <t>Percentage of storage space used.</t>
  </si>
  <si>
    <t>VIO</t>
  </si>
  <si>
    <t>Average CPU Utilization</t>
  </si>
  <si>
    <t>QOS_AVG_CPU_UTIL</t>
  </si>
  <si>
    <t>The average CPU utilization of this VIO Server.</t>
  </si>
  <si>
    <t>Disk Paging</t>
  </si>
  <si>
    <t>Pages</t>
  </si>
  <si>
    <t>QOS_LPAR_PAGING</t>
  </si>
  <si>
    <t>Disk paging activity (pages in and out).</t>
  </si>
  <si>
    <t>System Disk Data Transfer Rate</t>
  </si>
  <si>
    <t>Disk data transfer rate per second for all disks.</t>
  </si>
  <si>
    <t>VM Execution State</t>
  </si>
  <si>
    <t>The execution state of the VM.</t>
  </si>
  <si>
    <t>VM Execution State Value</t>
  </si>
  <si>
    <t>VM</t>
  </si>
  <si>
    <t>VM_CPU</t>
  </si>
  <si>
    <t>Active Processors</t>
  </si>
  <si>
    <t>Processing Units</t>
  </si>
  <si>
    <t>QOS_LPAR_PROCS</t>
  </si>
  <si>
    <t>Number of processors or virtual processors that are varied on for the partition.</t>
  </si>
  <si>
    <t>Assigned Processors</t>
  </si>
  <si>
    <t>Current number of processors or virtual processors assigned to the partition.</t>
  </si>
  <si>
    <t>Current Processing Units</t>
  </si>
  <si>
    <t>QOS_LPAR_PROC_UNITS</t>
  </si>
  <si>
    <t>Current number of processing units assigned to the logical partition.</t>
  </si>
  <si>
    <t>Maximum Processors</t>
  </si>
  <si>
    <t>Maximum number of processors or virtual processors that can be dynamically assigned to the partition.</t>
  </si>
  <si>
    <t>Minimum Processors</t>
  </si>
  <si>
    <t>Minimum number of processors or virtual processors that can be dynamically assigned to the partition.</t>
  </si>
  <si>
    <t>Physical Processors Consumed</t>
  </si>
  <si>
    <t>The number of physical processors used by the partition.</t>
  </si>
  <si>
    <t>Processing Mode</t>
  </si>
  <si>
    <t>Indicates whether the partition is using dedicated or shared resources.</t>
  </si>
  <si>
    <t>Processor Entitlement Consumed</t>
  </si>
  <si>
    <t>QOS_LPAR_ENT_CONSUMED</t>
  </si>
  <si>
    <t>Percentage of the entitled processing cycles used by the partition.</t>
  </si>
  <si>
    <t>Runtime Processing Units</t>
  </si>
  <si>
    <t>Number of processing units that are varied on for the partition.</t>
  </si>
  <si>
    <t>Sharing Mode</t>
  </si>
  <si>
    <t>The sharing mode of the partition (cap/uncap).</t>
  </si>
  <si>
    <t>VM_MEMORY</t>
  </si>
  <si>
    <t>QOS_LPAR_MEMORY</t>
  </si>
  <si>
    <t>Amount of memory assigned to the partition.</t>
  </si>
  <si>
    <t>Maximum Memory</t>
  </si>
  <si>
    <t>Maximum amount of memory that can be dynamically assigned to the partition.</t>
  </si>
  <si>
    <t>Minimum Memory</t>
  </si>
  <si>
    <t>Minimum amount of memory that can be dynamically assigned to the partition.</t>
  </si>
  <si>
    <t>Used Memory</t>
  </si>
  <si>
    <t>Memory used by the partition at the time of sample.</t>
  </si>
  <si>
    <t>VM_DISK</t>
  </si>
  <si>
    <t>Size of the disk.</t>
  </si>
  <si>
    <t>VM_NIC</t>
  </si>
  <si>
    <t>DesktopsUnregisteredPercent</t>
  </si>
  <si>
    <t>DesktopsInMaintenanceModePercent</t>
  </si>
  <si>
    <t>DesktopsPreparing</t>
  </si>
  <si>
    <t>DesktopsDisconnectedPercent</t>
  </si>
  <si>
    <t>DesktopsPreparingPercent</t>
  </si>
  <si>
    <t>DesktopsAvailable</t>
  </si>
  <si>
    <t>HypervisorsTotalCount</t>
  </si>
  <si>
    <t>DesktopsUnregistered</t>
  </si>
  <si>
    <t>DesktopsDisconnected</t>
  </si>
  <si>
    <t>DesktopsAvailablePercent</t>
  </si>
  <si>
    <t>DesktopsInUsePercent</t>
  </si>
  <si>
    <t>MachinesTotalCount</t>
  </si>
  <si>
    <t>DesktopsNeverRegistered</t>
  </si>
  <si>
    <t>DesktopsTotalCount</t>
  </si>
  <si>
    <t>DesktopsInUse</t>
  </si>
  <si>
    <t>DesktopsInMaintenanceMode</t>
  </si>
  <si>
    <t>DesktopsNeverRegisteredPercent</t>
  </si>
  <si>
    <t>Enabled</t>
  </si>
  <si>
    <t>Boolean</t>
  </si>
  <si>
    <t>State of desktop group. Disabled desktop groups do not appear to users.</t>
  </si>
  <si>
    <t>TotalDesktops</t>
  </si>
  <si>
    <t>PeakExtendedDisconnectAction</t>
  </si>
  <si>
    <t>Name</t>
  </si>
  <si>
    <t>ShutdownDesktopsAfterUse</t>
  </si>
  <si>
    <t>Desktops in current desktop group should be automatically shut down when each user session completes (only relevant to power-managed desktops)</t>
  </si>
  <si>
    <t>PublishedName</t>
  </si>
  <si>
    <t>OffPeakDisconnectTimeout</t>
  </si>
  <si>
    <t>SecureIcaRequired</t>
  </si>
  <si>
    <t>PeakDisconnectAction</t>
  </si>
  <si>
    <t>OffPeakBufferSizePercent</t>
  </si>
  <si>
    <t>AutomaticPowerOnForAssigned</t>
  </si>
  <si>
    <t>UUID</t>
  </si>
  <si>
    <t>PeakExtendedDisconnectTimeout</t>
  </si>
  <si>
    <t>TimeZone</t>
  </si>
  <si>
    <t>DesktopKind</t>
  </si>
  <si>
    <t>OffPeakDisconnectAction</t>
  </si>
  <si>
    <t>PeakDisconnectTimeout</t>
  </si>
  <si>
    <t>InMaintenanceMode</t>
  </si>
  <si>
    <t>Number of available desktops</t>
  </si>
  <si>
    <t>PeakBufferSizePercent</t>
  </si>
  <si>
    <t>ClientName</t>
  </si>
  <si>
    <t>LastErrorTime</t>
  </si>
  <si>
    <t>DNSName</t>
  </si>
  <si>
    <t>LastHostingUpdateTime</t>
  </si>
  <si>
    <t>IPAddress</t>
  </si>
  <si>
    <t>HostingServerName</t>
  </si>
  <si>
    <t>OSType</t>
  </si>
  <si>
    <t>DeviceId</t>
  </si>
  <si>
    <t>SessionStateChangeTime</t>
  </si>
  <si>
    <t>PowerActionPending</t>
  </si>
  <si>
    <t>AgentVersion</t>
  </si>
  <si>
    <t>AssignedClientName</t>
  </si>
  <si>
    <t>SessionUid</t>
  </si>
  <si>
    <t>DesktopConditions_ICALatency</t>
  </si>
  <si>
    <t>DesktopGroupName</t>
  </si>
  <si>
    <t>LastErrorReason</t>
  </si>
  <si>
    <t>SessionUserName</t>
  </si>
  <si>
    <t>AssociatedUserFullNames</t>
  </si>
  <si>
    <t>ApplicationsInUse</t>
  </si>
  <si>
    <t>PowerState</t>
  </si>
  <si>
    <t>Enumeration</t>
  </si>
  <si>
    <t>SummaryState</t>
  </si>
  <si>
    <t>HostedMachineId</t>
  </si>
  <si>
    <t>LastConnectionFailure</t>
  </si>
  <si>
    <t>RegistrationState</t>
  </si>
  <si>
    <t>LastDeregistrationTime</t>
  </si>
  <si>
    <t>SessionId</t>
  </si>
  <si>
    <t>WillShutdownAfterUse</t>
  </si>
  <si>
    <t>SessionUserSID</t>
  </si>
  <si>
    <t>CatalogName</t>
  </si>
  <si>
    <t>IsAssigned</t>
  </si>
  <si>
    <t>LastConnectionTime</t>
  </si>
  <si>
    <t>Last connected time. This is the time that the broker detected that the connection attempt either succeeded or failed.</t>
  </si>
  <si>
    <t>SessionState</t>
  </si>
  <si>
    <t>MachineName</t>
  </si>
  <si>
    <t>MachineUid</t>
  </si>
  <si>
    <t>OSVersion</t>
  </si>
  <si>
    <t>ControllerDNSName</t>
  </si>
  <si>
    <t>ImageOutOfDate</t>
  </si>
  <si>
    <t>HypervisorConnectionUid</t>
  </si>
  <si>
    <t>MachineInternalState</t>
  </si>
  <si>
    <t>PvdStage</t>
  </si>
  <si>
    <t>HostedMachineName</t>
  </si>
  <si>
    <t>LastDeregistrationReason</t>
  </si>
  <si>
    <t>HypervisorConnectionName</t>
  </si>
  <si>
    <t>Description of the catalog</t>
  </si>
  <si>
    <t>MachinesArePhysical</t>
  </si>
  <si>
    <t>UnassignedCount</t>
  </si>
  <si>
    <t>AvailableCount</t>
  </si>
  <si>
    <t>AssignedCount</t>
  </si>
  <si>
    <t>PvsDomain</t>
  </si>
  <si>
    <t>AvailableAssignedCount</t>
  </si>
  <si>
    <t>Name of the catalog</t>
  </si>
  <si>
    <t>AllocationType</t>
  </si>
  <si>
    <t>Catalog’s reference to the Provisioning Scheme</t>
  </si>
  <si>
    <t>CatalogKind</t>
  </si>
  <si>
    <t>Catalog Type(Valid values are ThinCloned, SingleImage, PowerManaged, Unmanaged, Pvs, Pvd, and PvsPvd)</t>
  </si>
  <si>
    <t>AdministratorNames</t>
  </si>
  <si>
    <t>Uid</t>
  </si>
  <si>
    <t>PvsAddress</t>
  </si>
  <si>
    <t>UsedCount</t>
  </si>
  <si>
    <t>AvailableUnassignedCount</t>
  </si>
  <si>
    <t>Capabilities</t>
  </si>
  <si>
    <t>PreferredController</t>
  </si>
  <si>
    <t>Assignment status of virtual desktop (Machines may be assigned to one or more users or groups, a client IP address or a client endpoint name)</t>
  </si>
  <si>
    <t>Name of catalog which is associated with the virtual desktop</t>
  </si>
  <si>
    <t>Name of the hypervisor connection</t>
  </si>
  <si>
    <t>AssignedIPAddress</t>
  </si>
  <si>
    <t>SID</t>
  </si>
  <si>
    <t>Machine ID of the virtual desktop as known by hypervisor</t>
  </si>
  <si>
    <t>Internal ID (UID) of the hypervisor which is hosting the current virtual desktop</t>
  </si>
  <si>
    <t>CatalogUid</t>
  </si>
  <si>
    <t>State of pending power action (true or false)</t>
  </si>
  <si>
    <t>DesktopUid</t>
  </si>
  <si>
    <t>cpuIdleUtilization</t>
  </si>
  <si>
    <t>cpuSystemUtilization</t>
  </si>
  <si>
    <t>percent</t>
  </si>
  <si>
    <t>cpuUserUtilization</t>
  </si>
  <si>
    <t>cpuWaitUtilization</t>
  </si>
  <si>
    <t>CurrentCPSession</t>
  </si>
  <si>
    <t>CurrentFlowSession</t>
  </si>
  <si>
    <t>MemoryUtilization</t>
  </si>
  <si>
    <t>PctCPUSpentRunning IOProc</t>
  </si>
  <si>
    <t>PctCPUSpentRunning IRQProc</t>
  </si>
  <si>
    <t>PctCPUUtilizationper Process</t>
  </si>
  <si>
    <t>Reachability</t>
  </si>
  <si>
    <t>SnmpService ResponseTime</t>
  </si>
  <si>
    <t>SysCPULoad Last15Minutes</t>
  </si>
  <si>
    <t>SysCPULoadLast5Minutes</t>
  </si>
  <si>
    <t>SysCPULoadLastMinute</t>
  </si>
  <si>
    <t>TtlMemoryConsumedby MemoryCacheonCPU</t>
  </si>
  <si>
    <t>TtlMemoryConsumedCPU</t>
  </si>
  <si>
    <t>TtlMemoryDedicatedCPU</t>
  </si>
  <si>
    <t>TtlNumProcessesCPU</t>
  </si>
  <si>
    <t>Utilization</t>
  </si>
  <si>
    <t>FAN</t>
  </si>
  <si>
    <t>FanSpeed</t>
  </si>
  <si>
    <t>PctTimeInBadState</t>
  </si>
  <si>
    <t>PctTimeInGoodState</t>
  </si>
  <si>
    <t>TimeInBadState</t>
  </si>
  <si>
    <t>TimeInGoodState</t>
  </si>
  <si>
    <t>Interface</t>
  </si>
  <si>
    <t>Bits</t>
  </si>
  <si>
    <t>BitsIn</t>
  </si>
  <si>
    <t>BitsOut</t>
  </si>
  <si>
    <t>BytesIn</t>
  </si>
  <si>
    <t>BytesOut</t>
  </si>
  <si>
    <t>Discards</t>
  </si>
  <si>
    <t>DiscardsIn</t>
  </si>
  <si>
    <t>DiscardsOut</t>
  </si>
  <si>
    <t>Errors</t>
  </si>
  <si>
    <t>ErrorsIn</t>
  </si>
  <si>
    <t>ErrorsOut</t>
  </si>
  <si>
    <t>Frames</t>
  </si>
  <si>
    <t>FramesIn</t>
  </si>
  <si>
    <t>FrameSize</t>
  </si>
  <si>
    <t>FrameSizeIn</t>
  </si>
  <si>
    <t>FrameSizeOut</t>
  </si>
  <si>
    <t>FramesOut</t>
  </si>
  <si>
    <t>Nonunicast</t>
  </si>
  <si>
    <t>NonunicastIn</t>
  </si>
  <si>
    <t>NonunicastOut</t>
  </si>
  <si>
    <t>PctDiscards</t>
  </si>
  <si>
    <t>PctDiscardsIn</t>
  </si>
  <si>
    <t>PctDiscardsOut</t>
  </si>
  <si>
    <t>PctErrors</t>
  </si>
  <si>
    <t>PctErrorsIn</t>
  </si>
  <si>
    <t>PctErrorsOut</t>
  </si>
  <si>
    <t>QueueDropsIn</t>
  </si>
  <si>
    <t>QueueDropsOut</t>
  </si>
  <si>
    <t>SpeedIn</t>
  </si>
  <si>
    <t>SpeedOut</t>
  </si>
  <si>
    <t>Unicast</t>
  </si>
  <si>
    <t>UnicastIn</t>
  </si>
  <si>
    <t>UnicastOut</t>
  </si>
  <si>
    <t>UtilizationIn</t>
  </si>
  <si>
    <t>UtilizationOut</t>
  </si>
  <si>
    <t>Physical Memory</t>
  </si>
  <si>
    <t>Free</t>
  </si>
  <si>
    <t>Used</t>
  </si>
  <si>
    <t>Power Supply</t>
  </si>
  <si>
    <t>PctTimeInGood State</t>
  </si>
  <si>
    <t>Temperature</t>
  </si>
  <si>
    <t>TemperatureCelsius</t>
  </si>
  <si>
    <t>TemperatureFahrenheit</t>
  </si>
  <si>
    <t>Voltage</t>
  </si>
  <si>
    <t>Alarm</t>
  </si>
  <si>
    <t>An alarm for the resource (3=red, 2=yellow, 1=green, 0=gray)</t>
  </si>
  <si>
    <t>Event</t>
  </si>
  <si>
    <t>An event for the resource (3=error, 2=warning, 1=info, 0=user)</t>
  </si>
  <si>
    <t>VM Total</t>
  </si>
  <si>
    <t>Availability of the VMware Web Services API. 1 if the VMware API is available, 0 if not.</t>
  </si>
  <si>
    <t>VMwareApiAvailable</t>
  </si>
  <si>
    <t>Computed</t>
  </si>
  <si>
    <t>Availability of the VMware Web Services API. (1 = available, 0 = not available)</t>
  </si>
  <si>
    <t>VMwareApiResponseTime</t>
  </si>
  <si>
    <t>MilliSeconds</t>
  </si>
  <si>
    <t>Response time of the VMware Web Services API.</t>
  </si>
  <si>
    <t>An alarm for the VM (3=red, 2=yellow, 1=green, 0=gray)</t>
  </si>
  <si>
    <t>CpuReservation</t>
  </si>
  <si>
    <t>MHz</t>
  </si>
  <si>
    <t>Amount of CPU that is guaranteed available to the VM or resource pool. Reserved CPU are not wasted if they are not used. If the utilization is less than the reservation, the resources can be utilized by other running VMs.</t>
  </si>
  <si>
    <t>An event for the VM</t>
  </si>
  <si>
    <t>GuestDisk</t>
  </si>
  <si>
    <t>Not used.</t>
  </si>
  <si>
    <t>GuestHostName</t>
  </si>
  <si>
    <t>Hostname of the guest operating system, if known.</t>
  </si>
  <si>
    <t>GuestIpAddress</t>
  </si>
  <si>
    <t>Primary IP address assigned to the guest operating system, if known.</t>
  </si>
  <si>
    <t>GuestMemoryUsage</t>
  </si>
  <si>
    <t>Guest memory utilization (active guest memory) statistics, in megabytes. The number can be between 0 and the configured memory size of the VM, and is only valid while the VM is running.</t>
  </si>
  <si>
    <t>GuestMemoryUsage (in % of Memory)</t>
  </si>
  <si>
    <t>Guest memory utilization statistics, in Percent. This is also known as active guest memory. The number can be between 0 and the configured memory size of the VM. Valid while the VM is running.</t>
  </si>
  <si>
    <t>GuestOperatingSystem</t>
  </si>
  <si>
    <t>Guest operating system name configured on the VM.</t>
  </si>
  <si>
    <t>GuestState</t>
  </si>
  <si>
    <t>Operation mode of guest operating system [-1 (unknown), 0 (notRunning), 1 (running), 2 (shuttingDown), 3 (resetting), 4 (standby)]</t>
  </si>
  <si>
    <t>HeartbeatStatus</t>
  </si>
  <si>
    <t>The guest heartbeat [0 (gray), 1 (green), 2 (yellow), 3 (red)]</t>
  </si>
  <si>
    <t>HostAsHashValue</t>
  </si>
  <si>
    <t>Unique identification of the host as a hash code</t>
  </si>
  <si>
    <t>HostMemoryUsage</t>
  </si>
  <si>
    <t>Memory consumed on the host (consumed host memory) for the VM, in megabytes. Valid while the VM is running.</t>
  </si>
  <si>
    <t>HostMemoryUsage (in % of Memory)</t>
  </si>
  <si>
    <t>Host memory utilization statistics, in percent. This is also known as consumed host memory. This is between 0 and the configured resource limit. Valid while the VM is running.</t>
  </si>
  <si>
    <t>HostName</t>
  </si>
  <si>
    <t>The name of the host.</t>
  </si>
  <si>
    <t>Memory size in megabytes.</t>
  </si>
  <si>
    <t>Memory Limit</t>
  </si>
  <si>
    <t>The utilization of a VM will not exceed this limit, even if there are available resources. This generally ensures consistent performance of VMs independent of available resources.</t>
  </si>
  <si>
    <t>MemoryReservation</t>
  </si>
  <si>
    <t>Amount of memory is guaranteed available to the VM or resource pool. Reserved memory are not wasted if they are not used. If the utilization is less than the reservation, the resources can be utilized by other running VMs.</t>
  </si>
  <si>
    <t>NumCPU</t>
  </si>
  <si>
    <t>Number of virtual CPUs present in this VM.</t>
  </si>
  <si>
    <t>OverallCpuUsage</t>
  </si>
  <si>
    <t>Basic CPU performance statistics, in megahertz. Valid while the VM is running.</t>
  </si>
  <si>
    <t>The current power state of the VM [-1 (suspended), 0 (powered off), 1 (powered on)].</t>
  </si>
  <si>
    <t>SnapshotCount</t>
  </si>
  <si>
    <t>The number of snapshots for this VM.</t>
  </si>
  <si>
    <t>SnapshotSize</t>
  </si>
  <si>
    <t>The total size of all snapshot files for this VM, in gigabytes.</t>
  </si>
  <si>
    <t>The overall alarm status of the VM [0 (gray), 1 (green), 2 (yellow), 3 (red)].</t>
  </si>
  <si>
    <t>ToolsRunningStatus</t>
  </si>
  <si>
    <t>Current status of VMware Tools running in the guest operating system [0 (guest tools not running), 1 (guest tools running), 2 (guest tools executing scripts)].</t>
  </si>
  <si>
    <t>ToolsVersionStatus</t>
  </si>
  <si>
    <t>Current version status of VMware Tools in the guest operating system. [-1 (guest tools unmanaged), 0 (guest tools not installed), 1 (guest tools current), 2 (guest tools need upgrade)].</t>
  </si>
  <si>
    <t>VMName</t>
  </si>
  <si>
    <t>The name of the VM.</t>
  </si>
  <si>
    <t>limit</t>
  </si>
  <si>
    <t>CPU Idle (% of available)</t>
  </si>
  <si>
    <t>Percent of time the CPU was idle.</t>
  </si>
  <si>
    <t>CPU Latency</t>
  </si>
  <si>
    <t>Percent of time the VM is unable to run because it is contending for access to the physical CPU(s).</t>
  </si>
  <si>
    <t>CPU Max Limited (% of available)</t>
  </si>
  <si>
    <t>Percent of time the VM is ready to run, but is not run due to maxing out its CPU limit setting.</t>
  </si>
  <si>
    <t>CPU Ready (% of available)</t>
  </si>
  <si>
    <t>Percent of time the VM was ready, but could not get scheduled to run on the physical CPU.</t>
  </si>
  <si>
    <t>CPU Run (% of available)</t>
  </si>
  <si>
    <t>Percent of time the VM is scheduled to run.</t>
  </si>
  <si>
    <t>CPU Swap Wait (% of available)</t>
  </si>
  <si>
    <t>Percent of CPU time spent waiting for swap-in.</t>
  </si>
  <si>
    <t>CPU System (% of available)</t>
  </si>
  <si>
    <t>Percent of time spent on system processes on each virtual CPU in the VM.</t>
  </si>
  <si>
    <t>CPU Usage (Average/Rate)</t>
  </si>
  <si>
    <t>CPU usage as a percentage during the interval.</t>
  </si>
  <si>
    <t>CPU Usage in MHz (Average)</t>
  </si>
  <si>
    <t>Megahertz</t>
  </si>
  <si>
    <t>CPU usage in megahertz during the interval.</t>
  </si>
  <si>
    <t>CPU Used (% of available)</t>
  </si>
  <si>
    <t>Total CPU usage.</t>
  </si>
  <si>
    <t>CPU Wait (% of available)</t>
  </si>
  <si>
    <t>Percent of CPU time spent waiting.</t>
  </si>
  <si>
    <t>VM_CPU_AGGREGATE</t>
  </si>
  <si>
    <t>CPU Limited by Max (% of available)</t>
  </si>
  <si>
    <t>VM_RES_CPU</t>
  </si>
  <si>
    <t>CPU active average over 1 min (% of mhz*NumCpuCores)</t>
  </si>
  <si>
    <t>CPU active average over 1 minute.</t>
  </si>
  <si>
    <t>CPU active average over 15 min (% of mhz*NumCpuCores)</t>
  </si>
  <si>
    <t>CPU active average over 15 minutes.</t>
  </si>
  <si>
    <t>CPU active average over 5 min (% of mhz*NumCpuCores)</t>
  </si>
  <si>
    <t>CPU active average over 5 minutes.</t>
  </si>
  <si>
    <t>CPU active peak over 1 min (% of mhz*NumCpuCores)</t>
  </si>
  <si>
    <t>CPU active peak over 1 minute.</t>
  </si>
  <si>
    <t>CPU active peak over 15 min (% of mhz*NumCpuCores)</t>
  </si>
  <si>
    <t>CPU active peak over 15 minutes.</t>
  </si>
  <si>
    <t>CPU active peak over 5 min (% of mhz*NumCpuCores)</t>
  </si>
  <si>
    <t>CPU active peak over 5 minutes.</t>
  </si>
  <si>
    <t>CPU refused average over 1 min (% of mhz*NumCpuCores)</t>
  </si>
  <si>
    <t>Amount of CPU resources over the limit that were refused, average over 1 minute.</t>
  </si>
  <si>
    <t>CPU refused average over 15 min (% of mhz*NumCpuCores)</t>
  </si>
  <si>
    <t>Amount of CPU resources over the limit that were refused, average over 15 minutes.</t>
  </si>
  <si>
    <t>CPU refused average over 5 min (% of mhz*NumCpuCores)</t>
  </si>
  <si>
    <t>Amount of CPU resources over the limit that were refused, average over 5 minutes.</t>
  </si>
  <si>
    <t>CPU running average over 1 min (% of mhz*NumCpuCores)</t>
  </si>
  <si>
    <t>CPU running average over 1 minute.</t>
  </si>
  <si>
    <t>CPU running average over 15 min (% of mhz*NumCpuCores)</t>
  </si>
  <si>
    <t>CPU running average over 15 minutes.</t>
  </si>
  <si>
    <t>CPU running average over 5 min (% of mhz*NumCpuCores)</t>
  </si>
  <si>
    <t>CPU running average over 5 minutes.</t>
  </si>
  <si>
    <t>CPU running peak over 1 min (% of mhz*NumCpuCores)</t>
  </si>
  <si>
    <t>CPU running peak over 1 minute.</t>
  </si>
  <si>
    <t>CPU running peak over 15 min (% of mhz*NumCpuCores)</t>
  </si>
  <si>
    <t>CPU running peak over 15 minutes.</t>
  </si>
  <si>
    <t>CPU running peak over 5 min (% of mhz*NumCpuCores)</t>
  </si>
  <si>
    <t>CPU running peak over 5 minutes.</t>
  </si>
  <si>
    <t>CPU sample count</t>
  </si>
  <si>
    <t>CPU sample count.</t>
  </si>
  <si>
    <t>CPU sample period</t>
  </si>
  <si>
    <t>CPU sample period.</t>
  </si>
  <si>
    <t>Memory Active (% of Memory)</t>
  </si>
  <si>
    <t>Amount of memory actively used, as estimated by VMkernel based on recently touched memory pages.</t>
  </si>
  <si>
    <t>Memory Active Write</t>
  </si>
  <si>
    <t>Amount of memory actively being written to by the VM.</t>
  </si>
  <si>
    <t>Memory Balloon (% of Memory)</t>
  </si>
  <si>
    <t>Percent of memory allocated by the VM memory control driver (vmmemctl), which is installed with VMware Tools.</t>
  </si>
  <si>
    <t>Memory Balloon Target (% of Memory)</t>
  </si>
  <si>
    <t>Target value set by VMkernal for the VM's memory balloon size.</t>
  </si>
  <si>
    <t>Memory Compressed</t>
  </si>
  <si>
    <t>Amount of memory compressed by ESX.</t>
  </si>
  <si>
    <t>Memory Compression Rate</t>
  </si>
  <si>
    <t>KBytes / Second</t>
  </si>
  <si>
    <t>Rate of memory compression for the VM.</t>
  </si>
  <si>
    <t>Memory Consumed (% of Memory)</t>
  </si>
  <si>
    <t>Percent of memory consumed by a VM, host, or cluster.</t>
  </si>
  <si>
    <t>Memory Decompression Rate</t>
  </si>
  <si>
    <t>Rate of memory decompression for the VM.</t>
  </si>
  <si>
    <t>Memory Entitlement</t>
  </si>
  <si>
    <t>Amount of host physical memory the VM is entitled to, as determined by the ESX scheduler.</t>
  </si>
  <si>
    <t>Memory Granted (% of Memory)</t>
  </si>
  <si>
    <t>Percent of machine memory or physical memory that is mapped for a VM or a host.</t>
  </si>
  <si>
    <t>Memory Host Cache Used for Swapping</t>
  </si>
  <si>
    <t>Space used for caching swapped pages in the host cache.</t>
  </si>
  <si>
    <t>Memory Latency</t>
  </si>
  <si>
    <t>Percent of time the VM is waiting to access swapped or compressed memory.</t>
  </si>
  <si>
    <t>Memory Overhead (% of Memory)</t>
  </si>
  <si>
    <t>Percent of memory consumed by the virtualization infrastructure for running the VM.</t>
  </si>
  <si>
    <t>Memory Reserved Overhead</t>
  </si>
  <si>
    <t>Memory (percent) reserved for use as the virtualization overhead for the VM.</t>
  </si>
  <si>
    <t>Memory Shared (% of Memory)</t>
  </si>
  <si>
    <t>Percent of guest memory that is shared with other VMs, relative to a single VM or to all powered-on VMs on a host.</t>
  </si>
  <si>
    <t>Memory Swap In</t>
  </si>
  <si>
    <t>Amount swapped in to memory from disk.</t>
  </si>
  <si>
    <t>Memory Swap In Rate</t>
  </si>
  <si>
    <t>Rate at which memory is swapped from disk into active memory during the interval.</t>
  </si>
  <si>
    <t>Memory Swap In Rate from Host Cache</t>
  </si>
  <si>
    <t>Rate at which memory is being swapped from host cache into active memory.</t>
  </si>
  <si>
    <t>Memory Swap Out</t>
  </si>
  <si>
    <t>Amount of memory swapped out to disk.</t>
  </si>
  <si>
    <t>Memory Swap Out Rate</t>
  </si>
  <si>
    <t>Rate at which memory is being swapped from active memory to disk during the current interval.</t>
  </si>
  <si>
    <t>Memory Swap Out Rate from Host Cache</t>
  </si>
  <si>
    <t>Rate at which memory is being swapped from active memory to host cache.</t>
  </si>
  <si>
    <t>Memory Swap Target (% of Memory)</t>
  </si>
  <si>
    <t>Target percent for the VM swap file.</t>
  </si>
  <si>
    <t>Memory Swapped (% of Memory)</t>
  </si>
  <si>
    <t>Current percent of guest physical memory swapped out to the VM's swap file by the VMkernel.</t>
  </si>
  <si>
    <t>Memory Usage</t>
  </si>
  <si>
    <t>Memory usage as percent of total configured or available memory</t>
  </si>
  <si>
    <t>Memory Zero (% of Memory)</t>
  </si>
  <si>
    <t>Percent of memory that contains 0s only.</t>
  </si>
  <si>
    <t>Memory Zip Saved</t>
  </si>
  <si>
    <t>Memory (KB) saved due to memory zipping.</t>
  </si>
  <si>
    <t>Memory Zipped</t>
  </si>
  <si>
    <t>Memory (KB) zipped.</t>
  </si>
  <si>
    <t>VM_SYSTEM</t>
  </si>
  <si>
    <t>Heartbeats</t>
  </si>
  <si>
    <t>Number of heartbeats issued per VM during the interval.</t>
  </si>
  <si>
    <t>OS Uptime</t>
  </si>
  <si>
    <t>Total time elapsed, in seconds, since last operating system boot-up.</t>
  </si>
  <si>
    <t>Total time</t>
  </si>
  <si>
    <t>Total time elapsed, in seconds, since last system startup.</t>
  </si>
  <si>
    <t>Network Broadcast Packets Received</t>
  </si>
  <si>
    <t>Number of broadcast packets received during the sampling interval.</t>
  </si>
  <si>
    <t>Network Broadcast Packets Transmitted</t>
  </si>
  <si>
    <t>Number of broadcast packets transmitted during the sampling interval.</t>
  </si>
  <si>
    <t>Network Data Receive Rate</t>
  </si>
  <si>
    <t>Average rate at which data was received during the interval.</t>
  </si>
  <si>
    <t>Network Data Transmit Rate</t>
  </si>
  <si>
    <t>Average rate at which data was transmitted during the interval.</t>
  </si>
  <si>
    <t>Network Error Packets Received</t>
  </si>
  <si>
    <t>Number of error packets received during the sampling interval.</t>
  </si>
  <si>
    <t>Network Error Packets Transmitted</t>
  </si>
  <si>
    <t>Number of error packets transmitted during the sampling interval.</t>
  </si>
  <si>
    <t>Network Packet Receive Rate</t>
  </si>
  <si>
    <t>Packets / Second</t>
  </si>
  <si>
    <t>Number of packets received per second during the interval.</t>
  </si>
  <si>
    <t>Network Packet Transmit Rate</t>
  </si>
  <si>
    <t>Number of packets transmitted per second during the interval.</t>
  </si>
  <si>
    <t>Network Packets Received</t>
  </si>
  <si>
    <t>(Deprecated) Please use Network Packet Receive Rate, but do not enable both at the same time.</t>
  </si>
  <si>
    <t>Network Packets Transmitted</t>
  </si>
  <si>
    <t>(Deprecated) Please use Network Packet Transmit Rate, but do not enable both at the same time.</t>
  </si>
  <si>
    <t>Network Receive Packets Dropped</t>
  </si>
  <si>
    <t>Number of receives dropped.</t>
  </si>
  <si>
    <t>Network Transmit Packets Dropped</t>
  </si>
  <si>
    <t>Number of transmits dropped.</t>
  </si>
  <si>
    <t>Network usage</t>
  </si>
  <si>
    <t>Network utilization (combined transmit-rates and receive-rates) during the interval.</t>
  </si>
  <si>
    <t>VM_NIC_AGGREGATE</t>
  </si>
  <si>
    <t>Disk Bus Resets</t>
  </si>
  <si>
    <t>Resets / Second</t>
  </si>
  <si>
    <t>Number of SCSI-bus reset commands issued during the collection interval.</t>
  </si>
  <si>
    <t>Disk Commands Aborts</t>
  </si>
  <si>
    <t>Aborts / Second</t>
  </si>
  <si>
    <t>Number of SCSI commands terminated during the collection interval.</t>
  </si>
  <si>
    <t>Disk Commands Averaged</t>
  </si>
  <si>
    <t>Commands / Second</t>
  </si>
  <si>
    <t>Average number of SCSI commands issued per second during the collection interval.</t>
  </si>
  <si>
    <t>Disk Commands Issued</t>
  </si>
  <si>
    <t>Number of SCSI commands issued during the collection interval.</t>
  </si>
  <si>
    <t>Disk Number Read Averaged</t>
  </si>
  <si>
    <t>Ops/s</t>
  </si>
  <si>
    <t>Average number of read commands issued per second to the virtual disk during the collection interval.</t>
  </si>
  <si>
    <t>Disk Number Write Averaged</t>
  </si>
  <si>
    <t>Average number of write commands issued per second to the virtual disk during the collection interval.</t>
  </si>
  <si>
    <t>Disk Read Rate</t>
  </si>
  <si>
    <t>Rate of reading data from the virtual disk.</t>
  </si>
  <si>
    <t>Disk Read Requests</t>
  </si>
  <si>
    <t>Requests / Second</t>
  </si>
  <si>
    <t>Disk reads per second during the collection interval.</t>
  </si>
  <si>
    <t>Disk Usage</t>
  </si>
  <si>
    <t>Aggregated disk I/O rate. For hosts, this metric includes the rates for all VMs running on the host during the collection interval.</t>
  </si>
  <si>
    <t>Disk Write Rate</t>
  </si>
  <si>
    <t>Rate of writing data to the virtual disk.</t>
  </si>
  <si>
    <t>Disk Write Requests</t>
  </si>
  <si>
    <t>Disk writes per second during the collection interval.</t>
  </si>
  <si>
    <t>VM_DISK_AGGREGATE</t>
  </si>
  <si>
    <t>Disk Highest Latency</t>
  </si>
  <si>
    <t>Highest latency value across all disks used by the host.</t>
  </si>
  <si>
    <t>VIRTUAL_DISK</t>
  </si>
  <si>
    <t>Disk Average Read Requests Per Second</t>
  </si>
  <si>
    <t>Disk Average Write Requests Per Second</t>
  </si>
  <si>
    <t>Disk Total Read Latency</t>
  </si>
  <si>
    <t>The average time a read from the virtual disk takes.</t>
  </si>
  <si>
    <t>Disk Total Write Latency</t>
  </si>
  <si>
    <t>The average time a write to the virtual disk takes.</t>
  </si>
  <si>
    <t>VM_GUEST_DISK</t>
  </si>
  <si>
    <t>Capacity</t>
  </si>
  <si>
    <t>Guest disk capacity in megabytes.</t>
  </si>
  <si>
    <t>Guest disk free in megabytes.</t>
  </si>
  <si>
    <t>Free (in % of Capacity)</t>
  </si>
  <si>
    <t>Guest disk free in % of capacity.</t>
  </si>
  <si>
    <t>VM_POWER</t>
  </si>
  <si>
    <t>Watt</t>
  </si>
  <si>
    <t>Current power usage.</t>
  </si>
  <si>
    <t>Alarm (3=red, 2=yellow, 1=green, 0=gray).</t>
  </si>
  <si>
    <t>Event (3=error, 2=warning, 1=info, 0=user).</t>
  </si>
  <si>
    <t>FullName</t>
  </si>
  <si>
    <t>Information about the host.</t>
  </si>
  <si>
    <t>Host CPU Status Info</t>
  </si>
  <si>
    <t>Host Memory Status Info</t>
  </si>
  <si>
    <t>Host Numeric Sensor Info Status</t>
  </si>
  <si>
    <t>Host Virtual Switch</t>
  </si>
  <si>
    <t>Monitors host virtual switches.</t>
  </si>
  <si>
    <t>Unique identification of the host as a hash code.</t>
  </si>
  <si>
    <t>HostOverallCpuUsage</t>
  </si>
  <si>
    <t>Aggregated CPU usage across all cores on the host in megahertz.</t>
  </si>
  <si>
    <t>HostPowerState</t>
  </si>
  <si>
    <t>The current power state of the ESX Host [0 (powered off), 1 (powered on), 2 (standby), 3 (unknown)].</t>
  </si>
  <si>
    <t>IsConnected</t>
  </si>
  <si>
    <t>The running state of the host [0 (disconnected), 1 (connected), 2 (not responding)].</t>
  </si>
  <si>
    <t>IsInMaintenanceMode</t>
  </si>
  <si>
    <t>Whether the running state is in maintenance mode.</t>
  </si>
  <si>
    <t>MemorySize</t>
  </si>
  <si>
    <t>Total amount of physical memory on the host in megabytes.</t>
  </si>
  <si>
    <t>Num VMs Ballooning</t>
  </si>
  <si>
    <t>Number of VMs on this host with memory ballooning.</t>
  </si>
  <si>
    <t>Num VMs With High Ready</t>
  </si>
  <si>
    <t>Number of VMs on this host with CPU Ready higher than 10%.</t>
  </si>
  <si>
    <t>NumCpuCores</t>
  </si>
  <si>
    <t>Number of physical CPU cores on the host.</t>
  </si>
  <si>
    <t>NumCpuPackages</t>
  </si>
  <si>
    <t>Number of physical CPU packages on the host.</t>
  </si>
  <si>
    <t>NumCpuThreads</t>
  </si>
  <si>
    <t>Number of physical CPU threads on the host.</t>
  </si>
  <si>
    <t>OverallMemoryUsage</t>
  </si>
  <si>
    <t>Physical memory usage on the host in megabytes. This is available only if the host is connected.</t>
  </si>
  <si>
    <t>Service</t>
  </si>
  <si>
    <t>The overall alarm status of the host [0 (gray), 1 (green), 2 (yellow), 3 (red)].</t>
  </si>
  <si>
    <t>VMCount</t>
  </si>
  <si>
    <t>Number of VMs on this host.</t>
  </si>
  <si>
    <t>VMCountActive</t>
  </si>
  <si>
    <t>Number of active VMs on this host.</t>
  </si>
  <si>
    <t>mhz</t>
  </si>
  <si>
    <t>CPU speed per core. This might be an averaged value if the speed is not uniform across all cores. The total CPU speed of the box is defined as (megahertz * number of CPU cores).</t>
  </si>
  <si>
    <t>CPU Idle Time (% of available)</t>
  </si>
  <si>
    <t>HOST_CPU_AGGREGATE</t>
  </si>
  <si>
    <t>CPU Reserved Capacity (% of mhz*NumCpuCores)</t>
  </si>
  <si>
    <t>CPU Reserved Capacity (percent of megahertz * number of CPU cores).</t>
  </si>
  <si>
    <t>HOST_RES_CPU</t>
  </si>
  <si>
    <t>CPU running peak over 1 minute</t>
  </si>
  <si>
    <t>Memory Active (% of MemorySize)</t>
  </si>
  <si>
    <t>Percent of memory actively used, as estimated by VMkernel based on recently touched memory pages</t>
  </si>
  <si>
    <t>Amount of memory actively being written to by the host</t>
  </si>
  <si>
    <t>Memory Balloon (% of MemorySize)</t>
  </si>
  <si>
    <t>Percent of memory allocated by the VM memory control driver (vmmemctl), which is installed with VMware Tools. This is the sum of all VM values, plus vSphere services on the host, as a percent of memory size.</t>
  </si>
  <si>
    <t>Memory Balloon Target (% of MemorySize)</t>
  </si>
  <si>
    <t>Target percentage value set by VMkernel for the VM's memory balloon size.</t>
  </si>
  <si>
    <t>Memory Consumed (% of MemorySize)</t>
  </si>
  <si>
    <t>Memory Granted (% of MemorySize)</t>
  </si>
  <si>
    <t>Memory Heap (% of MemorySize)</t>
  </si>
  <si>
    <t>Memory heap (percent of memory size).</t>
  </si>
  <si>
    <t>Memory Heap Free (% of MemorySize)</t>
  </si>
  <si>
    <t>Memory heap free (percent of memory size).</t>
  </si>
  <si>
    <t>Memory Overhead (% of MemorySize)</t>
  </si>
  <si>
    <t>Total of all overhead metrics for powered-on VMs, plus the overhead of running vSphere services on the host.</t>
  </si>
  <si>
    <t>Memory Reserved Capacity (% of MemorySize)</t>
  </si>
  <si>
    <t>Total amount of memory reservation used by powered-on VMs and vSphere services on the host.</t>
  </si>
  <si>
    <t>Memory Reserved Overhead (% of MemorySize)</t>
  </si>
  <si>
    <t>Memory (percent) reserved for use as the virtualization overhead.</t>
  </si>
  <si>
    <t>Memory Shared (% of MemorySize)</t>
  </si>
  <si>
    <t>Memory Shared Common (% of MemorySize)</t>
  </si>
  <si>
    <t>Memory shared common (percent of Memory Size).</t>
  </si>
  <si>
    <t>Memory State</t>
  </si>
  <si>
    <t>Latest memory state.</t>
  </si>
  <si>
    <t>Memory Swap Target (% of MemorySize)</t>
  </si>
  <si>
    <t>Target size for the VM swap file.</t>
  </si>
  <si>
    <t>Memory Swap Used (% of MemorySize)</t>
  </si>
  <si>
    <t>Amount of memory that is used by swap.</t>
  </si>
  <si>
    <t>Memory Swapped (% of MemorySize)</t>
  </si>
  <si>
    <t>Memory Unreserved (% of MemorySize)</t>
  </si>
  <si>
    <t>Memory unreserved (percent of Memory Size).</t>
  </si>
  <si>
    <t>Memory usage as percent of total configured or available memory.</t>
  </si>
  <si>
    <t>Memory Zero (% of MemorySize)</t>
  </si>
  <si>
    <t>Memory that contains 0s only.</t>
  </si>
  <si>
    <t>Memory used by vmkernel (% of MemorySize)</t>
  </si>
  <si>
    <t>Amount of machine memory used by VMkernel for core functionality, such as device drivers and other internal uses.</t>
  </si>
  <si>
    <t>HOST_SYSTEM</t>
  </si>
  <si>
    <t>Resource CPU Usage in MHz (% of mhz*NumCpuCores)</t>
  </si>
  <si>
    <t>Average CPU usage in percent.</t>
  </si>
  <si>
    <t>Network utilization (combined transmit rates and receive rates) during the interval.</t>
  </si>
  <si>
    <t>HOST_NIC_AGGREGATE</t>
  </si>
  <si>
    <t>Number of SCSI bus reset commands issued during the collection interval.</t>
  </si>
  <si>
    <t>Number of SCSI commands issued per second during the collection interval.</t>
  </si>
  <si>
    <t>Disk Device Read Latency</t>
  </si>
  <si>
    <t>The average time a read from the physical disk takes.</t>
  </si>
  <si>
    <t>Disk Device Write Latency</t>
  </si>
  <si>
    <t>The average time a write to the physical disk takes.</t>
  </si>
  <si>
    <t>Disk Latency</t>
  </si>
  <si>
    <t>Average amount of time taken during the collection interval to process a SCSI command issued by the Guest OS to the VM (Requires vSphere collection level of 3).</t>
  </si>
  <si>
    <t>Average number of read commands issued per second to the disk during the collection interval.</t>
  </si>
  <si>
    <t>Average number of write commands issued per second to the disk during the collection interval.</t>
  </si>
  <si>
    <t>Disk Queue Latency</t>
  </si>
  <si>
    <t>Average amount of time spent in the VMkernel queue, per SCSI command, during the collection interval.</t>
  </si>
  <si>
    <t>Average number of kilobytes read from the disk each second during the collection interval.</t>
  </si>
  <si>
    <t>Disk read requests per second during the collection interval.</t>
  </si>
  <si>
    <t>The average time a read from the disk takes.</t>
  </si>
  <si>
    <t>The average time a write to the disk takes.</t>
  </si>
  <si>
    <t>Average number of kilobytes written to disk each second during the collection interval.</t>
  </si>
  <si>
    <t>Disk write requests per second during the collection interval.</t>
  </si>
  <si>
    <t>HOST_DISK_AGGREGATE</t>
  </si>
  <si>
    <t>Average amount of time taken during the collection interval to process a SCSI command issued by the Guest OS to the VM.</t>
  </si>
  <si>
    <t>Rate of reading data from the disk.</t>
  </si>
  <si>
    <t>HOST_POWER</t>
  </si>
  <si>
    <t>Energy Usage</t>
  </si>
  <si>
    <t>Joule</t>
  </si>
  <si>
    <t>Total energy used since last stats reset.</t>
  </si>
  <si>
    <t>HOST_VIRTUAL_SWITCH</t>
  </si>
  <si>
    <t>NumPorts</t>
  </si>
  <si>
    <t>Number of ports on vSwitch.</t>
  </si>
  <si>
    <t>NumPortsAvailable</t>
  </si>
  <si>
    <t>Number of available ports on vSwitch.</t>
  </si>
  <si>
    <t>Percent of Ports Available</t>
  </si>
  <si>
    <t>Percent of vSwitch ports that are available.</t>
  </si>
  <si>
    <t>HOST_NUMERIC_SENSOR_INFO</t>
  </si>
  <si>
    <t>HealthState</t>
  </si>
  <si>
    <t>Current health status of the sensor [-1 (unknown), 0 (gray), 1 (green), 2 (yellow), 3 (red)].</t>
  </si>
  <si>
    <t>HOST_SERVICE</t>
  </si>
  <si>
    <t>Running</t>
  </si>
  <si>
    <t>Whether the service is currently running.</t>
  </si>
  <si>
    <t>HOST_MEMORY_STATUS_INFO</t>
  </si>
  <si>
    <t>MemoryStatus</t>
  </si>
  <si>
    <t>Status of the physical memory [-1 (unknown), 0 (gray), 1 (green), 2 (yellow), 3 (red)].</t>
  </si>
  <si>
    <t>HOST_CPU_STATUS_INFO</t>
  </si>
  <si>
    <t>CpuStatus</t>
  </si>
  <si>
    <t>Status of the CPU packages [-1 (unknown), 0 (gray), 1 (green), 2 (yellow), 3 (red)].</t>
  </si>
  <si>
    <t>RESOURCE_POOL</t>
  </si>
  <si>
    <t>CPU Capacity Contention</t>
  </si>
  <si>
    <t>CPU Capacity Entitlement</t>
  </si>
  <si>
    <t>CPU resources devoted by the ESX scheduler to the VMs and resource pools.</t>
  </si>
  <si>
    <t>CPU Capacity Usage</t>
  </si>
  <si>
    <t>megahertz</t>
  </si>
  <si>
    <t>CPU Core Count Contention</t>
  </si>
  <si>
    <t>Time the VM is ready to run, but is unable to due to co-scheduling constraints.</t>
  </si>
  <si>
    <t>CPU Core Count Provisioned</t>
  </si>
  <si>
    <t>The number of virtual processors or physical cores provisioned to the entity.</t>
  </si>
  <si>
    <t>CPU Usage (% of CPUMaxUsage)</t>
  </si>
  <si>
    <t>CPU usage as a percentage (usage megahertz / CPU maximum usage).</t>
  </si>
  <si>
    <t>CPU Usage in MHz</t>
  </si>
  <si>
    <t>CPUMaxUsage</t>
  </si>
  <si>
    <t>Current upper bound on usage. The upper bound is based on the limit configured on this resource pool, as well as limits configured on any parent resource pool.</t>
  </si>
  <si>
    <t>CPUOverallUsage</t>
  </si>
  <si>
    <t>Close to real-time resource usage of all running child VMs, including VMs in child resource pools.</t>
  </si>
  <si>
    <t>CPUOverallUsage (% of CPUMaxUsage)</t>
  </si>
  <si>
    <t>Close to real-time resource usage of all running child VMs, including VMs in child resource pools. As percentage of current upper bound on usage.</t>
  </si>
  <si>
    <t>ManagedEntityStatus</t>
  </si>
  <si>
    <t>The entity status [0 (gray), 1 (green), 2 (yellow), 3 (red)].</t>
  </si>
  <si>
    <t>Memory Active Average</t>
  </si>
  <si>
    <t>Memory active average during interval.</t>
  </si>
  <si>
    <t>Memory Balloon</t>
  </si>
  <si>
    <t>Amount of memory allocated by the VM memory control driver, which is installed with VMware Tools.</t>
  </si>
  <si>
    <t>Memory Consumed Average</t>
  </si>
  <si>
    <t>Memory consumed average during interval.</t>
  </si>
  <si>
    <t>Memory Shared Average</t>
  </si>
  <si>
    <t>Amount of machine memory that is shared by all powered-on VMs and vSphere services on the host.</t>
  </si>
  <si>
    <t>MemoryMaxUsage</t>
  </si>
  <si>
    <t>MemoryOverallUsage</t>
  </si>
  <si>
    <t>MemoryOverallUsage (% of MemoryMaxUsage)</t>
  </si>
  <si>
    <t>Number of VMs in this resource pool with memory ballooning.</t>
  </si>
  <si>
    <t>Number of VMs in this resource pool with CPU Ready higher than 10 percent.</t>
  </si>
  <si>
    <t>vNic Throughput Contention</t>
  </si>
  <si>
    <t>The total number of dropped vNic packets.</t>
  </si>
  <si>
    <t>vNic Throughput Usage</t>
  </si>
  <si>
    <t>KB/s</t>
  </si>
  <si>
    <t>The current amount of data being transmitted and received.</t>
  </si>
  <si>
    <t>NETWORK</t>
  </si>
  <si>
    <t>An alarm for the network (3=red, 2=yellow, 1=green, 0=gray).</t>
  </si>
  <si>
    <t>An event for the network (3=error, 2=warning, 1=info, 0=user).</t>
  </si>
  <si>
    <t>NetworkStatus</t>
  </si>
  <si>
    <t>The general health of the Network based on alarms for the entity [0 (gray), 1 (green), 2 (yellow), 3 (red)].</t>
  </si>
  <si>
    <t>DATASTORE</t>
  </si>
  <si>
    <t>Accessible</t>
  </si>
  <si>
    <t>Whether this datastore is currently accessible.</t>
  </si>
  <si>
    <t>GBytes</t>
  </si>
  <si>
    <t>Maximum capacity of this datastore, in gigabytes.</t>
  </si>
  <si>
    <t>Free space on this datastore, in gigabytes.</t>
  </si>
  <si>
    <t>Free space on this datastore, in percent of capacity.</t>
  </si>
  <si>
    <t>Provisioned Space</t>
  </si>
  <si>
    <t>Provisioned space on this datastore, in gigabytes.</t>
  </si>
  <si>
    <t>Uncommitted</t>
  </si>
  <si>
    <t>Uncommitted space on this datastore, in gigabytes.</t>
  </si>
  <si>
    <t>CLUSTER_COMPUTE_RESOURCE</t>
  </si>
  <si>
    <t>An alarm for the compute cluster (3=red, 2=yellow, 1=green, 0=gray).</t>
  </si>
  <si>
    <t>EffectiveCPU</t>
  </si>
  <si>
    <t>Aggregated effective CPU resources of all active hosts, in megahertz.</t>
  </si>
  <si>
    <t>EffectiveHostCount</t>
  </si>
  <si>
    <t>The count of active hosts.</t>
  </si>
  <si>
    <t>EffectiveMemory</t>
  </si>
  <si>
    <t>Aggregated memory resources of all active hosts, in megabytes.</t>
  </si>
  <si>
    <t>An event for the compute cluster (3=error, 2=warning, 1=info, 0=user).</t>
  </si>
  <si>
    <t>HostCount</t>
  </si>
  <si>
    <t>The count of hosts.</t>
  </si>
  <si>
    <t>Num Storage VMotions</t>
  </si>
  <si>
    <t>Number of migrations with Storage vMotion (datastore operations for powered-on VMs).</t>
  </si>
  <si>
    <t>Num VMotions</t>
  </si>
  <si>
    <t>The count of vMotions that have occurred in this cluster.</t>
  </si>
  <si>
    <t>TotalCPU</t>
  </si>
  <si>
    <t>Aggregated CPU resources of all hosts, in megahertz.</t>
  </si>
  <si>
    <t>TotalMemory</t>
  </si>
  <si>
    <t>Aggregated memory resources of all hosts, in megabytes.</t>
  </si>
  <si>
    <t>TEMPLATE</t>
  </si>
  <si>
    <t>An alarm for the VM (3=red, 2=yellow, 1=green, 0=gray).</t>
  </si>
  <si>
    <t>An event for the VM.</t>
  </si>
  <si>
    <t>Operation mode of guest operating system [-1 (unknown), 0 (notRunning), 1 (running), 2 (shuttingDown), 3 (resetting), 4 (standby)].</t>
  </si>
  <si>
    <t>The guest heartbeat [0 (gray), 1 (green), 2 (yellow), 3 (red)].</t>
  </si>
  <si>
    <t>Amount of memory that is guaranteed available to the VM or resource pool. Reserved memory are not wasted if they are not used. If the utilization is less than the reservation, the resources can be utilized by other running VMs.</t>
  </si>
  <si>
    <t>Num CPU</t>
  </si>
  <si>
    <t>The overall alarm status of the VM (gray=0 | green=1 | yellow=2 | red=3) [0 (gray), 1 (green), 2 (yellow), 3 (red)].</t>
  </si>
  <si>
    <t>VIRTUAL_APP</t>
  </si>
  <si>
    <t>Percent of time the VM is unable to run because it is contending for access to the physical CPUs.</t>
  </si>
  <si>
    <t>CPU usage as a percent (usage megahertz / CPU maximum usage).</t>
  </si>
  <si>
    <t>Close to real-time resource usage of all running child VMs, including VMs in child resource pools. As percent of current upper bound on usage.</t>
  </si>
  <si>
    <t>STORAGE_POD</t>
  </si>
  <si>
    <t>HOST_CLUSTER_SERVICES</t>
  </si>
  <si>
    <t>CPU fairness</t>
  </si>
  <si>
    <t>Fairness of distributed cpu resource allocation.</t>
  </si>
  <si>
    <t>Memory fairness</t>
  </si>
  <si>
    <t>Fairness of distributed memory allocation.</t>
  </si>
  <si>
    <t>Adjustment Factor</t>
  </si>
  <si>
    <t>Application.Cisco_UCS</t>
  </si>
  <si>
    <t>Indicates if the UCS Manager responds to ping.</t>
  </si>
  <si>
    <t>Authentication</t>
  </si>
  <si>
    <t>Indicate if the cisco_ucs probe has the proper credentials (username/password) to communicate with the UCS Manager.</t>
  </si>
  <si>
    <t>Fault</t>
  </si>
  <si>
    <t>UCS faults translated into Nimsoft Alarms.</t>
  </si>
  <si>
    <t>Application.Cisco_UCS.Chassis</t>
  </si>
  <si>
    <t>Administrative State</t>
  </si>
  <si>
    <t>Type: equipmentChassisAdminState</t>
  </si>
  <si>
    <t>The potential values can be:</t>
  </si>
  <si>
    <t>acknowledged = 1</t>
  </si>
  <si>
    <t>re-acknowledge = 2</t>
  </si>
  <si>
    <t>decommission = 3</t>
  </si>
  <si>
    <t>remove = 4</t>
  </si>
  <si>
    <t>Config State</t>
  </si>
  <si>
    <t>Type: equipmentChassisConfigState</t>
  </si>
  <si>
    <t>uninitialized = 0</t>
  </si>
  <si>
    <t>unacknowledged = 1</t>
  </si>
  <si>
    <t>unsupported-connectivity = 2</t>
  </si>
  <si>
    <t>ok = 3</t>
  </si>
  <si>
    <t>removing = 4</t>
  </si>
  <si>
    <t>Input Power</t>
  </si>
  <si>
    <t>Watt (W)</t>
  </si>
  <si>
    <t>Operability</t>
  </si>
  <si>
    <t>Type: equipmentOperability</t>
  </si>
  <si>
    <t>unknown = 0</t>
  </si>
  <si>
    <t>operable = 1</t>
  </si>
  <si>
    <t>inoperable = 2</t>
  </si>
  <si>
    <t>degraded = 3</t>
  </si>
  <si>
    <t>powered-off = 4</t>
  </si>
  <si>
    <t>power-problem = 5</t>
  </si>
  <si>
    <t>removed = 6</t>
  </si>
  <si>
    <t>voltage-problem = 7</t>
  </si>
  <si>
    <t>thermal-problem = 8</t>
  </si>
  <si>
    <t>performance-problem = 9</t>
  </si>
  <si>
    <t>accessibility-problem = 10</t>
  </si>
  <si>
    <t>identity-unestablishable = 11</t>
  </si>
  <si>
    <t>bios-post-timeout = 12</t>
  </si>
  <si>
    <t>disabled = 13</t>
  </si>
  <si>
    <t>fabric-conn-problem = 51</t>
  </si>
  <si>
    <t>fabric-unsupported-conn = 52</t>
  </si>
  <si>
    <t>config = 81</t>
  </si>
  <si>
    <t>equipment-problem = 82</t>
  </si>
  <si>
    <t>decomissioning = 83</t>
  </si>
  <si>
    <t>chassis-limit-exceeded = 84</t>
  </si>
  <si>
    <t>not-supported = 100</t>
  </si>
  <si>
    <t>discovery = 101</t>
  </si>
  <si>
    <t>discovery-failed = 102</t>
  </si>
  <si>
    <t>identify = 103</t>
  </si>
  <si>
    <t>post-failure = 104</t>
  </si>
  <si>
    <t>upgrade-problem = 105</t>
  </si>
  <si>
    <t>peer-comm-problem = 106</t>
  </si>
  <si>
    <t>auto-upgrade = 107</t>
  </si>
  <si>
    <t>Output Power</t>
  </si>
  <si>
    <t>Overall Status</t>
  </si>
  <si>
    <t>Power</t>
  </si>
  <si>
    <t>Type: equipmentChassisPowerOperState</t>
  </si>
  <si>
    <t>ok = 1</t>
  </si>
  <si>
    <t>failed = 2</t>
  </si>
  <si>
    <t>input-failed = 3</t>
  </si>
  <si>
    <t>input-degraded = 4</t>
  </si>
  <si>
    <t>output-failed = 5</t>
  </si>
  <si>
    <t>output-degraded = 6</t>
  </si>
  <si>
    <t>redundancy-failed = 7</t>
  </si>
  <si>
    <t>redundancy-degraded = 8</t>
  </si>
  <si>
    <t>Presence</t>
  </si>
  <si>
    <t>Type: equipmentPresence</t>
  </si>
  <si>
    <t>Indicates whether the component exists in the system, regardless of its operational state.</t>
  </si>
  <si>
    <t>empty = 1</t>
  </si>
  <si>
    <t>equipped = 10</t>
  </si>
  <si>
    <t>missing = 11</t>
  </si>
  <si>
    <t>mismatch = 12</t>
  </si>
  <si>
    <t>equipped-not-primary = 13</t>
  </si>
  <si>
    <t>equipped-identity-unestablishable = 20</t>
  </si>
  <si>
    <t>mismatch-identity-unestablishable = 21</t>
  </si>
  <si>
    <t>inaccessible = 30</t>
  </si>
  <si>
    <t>unauthorized = 40</t>
  </si>
  <si>
    <t>Thermal</t>
  </si>
  <si>
    <t>Type: equipmentSensorThresholdStatus</t>
  </si>
  <si>
    <t>upper-non-recoverable = 2</t>
  </si>
  <si>
    <t>upper-critical = 3</t>
  </si>
  <si>
    <t>upper-non-critical = 4</t>
  </si>
  <si>
    <t>lower-non-critical = 5</t>
  </si>
  <si>
    <t>lower-critical = 6</t>
  </si>
  <si>
    <t>lower-non-recoverable = 7</t>
  </si>
  <si>
    <t>Application.Cisco_UCS.Chassis.FanModule</t>
  </si>
  <si>
    <t>Performance</t>
  </si>
  <si>
    <t>Type: equipmentPowerState</t>
  </si>
  <si>
    <t>on = 1</t>
  </si>
  <si>
    <t>test = 2</t>
  </si>
  <si>
    <t>off = 3</t>
  </si>
  <si>
    <t>online = 4</t>
  </si>
  <si>
    <t>offline = 5</t>
  </si>
  <si>
    <t>offduty = 6</t>
  </si>
  <si>
    <t>degraded = 7</t>
  </si>
  <si>
    <t>power-save = 8</t>
  </si>
  <si>
    <t>error = 9</t>
  </si>
  <si>
    <t>Application.Cisco_UCS.Chassis.FanModule.Fan</t>
  </si>
  <si>
    <t>Speed</t>
  </si>
  <si>
    <t>RPM</t>
  </si>
  <si>
    <t>The fan speed in revolutions per minute</t>
  </si>
  <si>
    <t>Application.Cisco_UCS.Chassis.PSU</t>
  </si>
  <si>
    <t>Input 210v</t>
  </si>
  <si>
    <t>Volt (V)</t>
  </si>
  <si>
    <t>Type: counter</t>
  </si>
  <si>
    <t>The actual 210V input voltage</t>
  </si>
  <si>
    <t>Internal Temperature</t>
  </si>
  <si>
    <t>Celsius (C)</t>
  </si>
  <si>
    <t>The internal PSU temperature</t>
  </si>
  <si>
    <t>Output 12v</t>
  </si>
  <si>
    <t>The actual 12V output voltage</t>
  </si>
  <si>
    <t>Output 3v3</t>
  </si>
  <si>
    <t>The actual 3.3V output voltage</t>
  </si>
  <si>
    <t>Output Current</t>
  </si>
  <si>
    <t>Amperes (A)</t>
  </si>
  <si>
    <t>The output current</t>
  </si>
  <si>
    <t>Watts (W)</t>
  </si>
  <si>
    <t>The output power</t>
  </si>
  <si>
    <t>Application.Cisco_UCS.Chassis.IOModule</t>
  </si>
  <si>
    <t>Ambient Temperature</t>
  </si>
  <si>
    <t>The surrounding temperature</t>
  </si>
  <si>
    <t>ASIC Temperature</t>
  </si>
  <si>
    <t>The temperature on the ASIC (Application Specific Integrated Circuit).</t>
  </si>
  <si>
    <t>Application.Cisco_UCS.Chassis.IOModule.BackplanePort</t>
  </si>
  <si>
    <t>Type: fabricAdminState</t>
  </si>
  <si>
    <t>enabled = 0</t>
  </si>
  <si>
    <t>disabled = 1</t>
  </si>
  <si>
    <t>Type: networkPortOperState</t>
  </si>
  <si>
    <t>indeterminate = 0</t>
  </si>
  <si>
    <t>up = 1</t>
  </si>
  <si>
    <t>admin-down = 2</t>
  </si>
  <si>
    <t>link-down = 3</t>
  </si>
  <si>
    <t>failed = 4</t>
  </si>
  <si>
    <t>no-license = 5</t>
  </si>
  <si>
    <t>link-up = 6</t>
  </si>
  <si>
    <t>hardware-failure = 7</t>
  </si>
  <si>
    <t>software-failure = 8</t>
  </si>
  <si>
    <t>error-disabled = 9</t>
  </si>
  <si>
    <t>sfp-not-present = 10</t>
  </si>
  <si>
    <t>Application.Cisco_UCS.Chassis.IOModule.FabricPort</t>
  </si>
  <si>
    <t>Acknowledged</t>
  </si>
  <si>
    <t>un-initialized = 0</t>
  </si>
  <si>
    <t>un-acknowledged = 1</t>
  </si>
  <si>
    <t>Discovery</t>
  </si>
  <si>
    <t>Type: etherSatelliteConnectionDisc</t>
  </si>
  <si>
    <t>absent = 0</t>
  </si>
  <si>
    <t>present = 1</t>
  </si>
  <si>
    <t>mis-connect = 2</t>
  </si>
  <si>
    <t>Application.Cisco_UCS.Chassis.BladeServer</t>
  </si>
  <si>
    <t>Type: computeAdminState</t>
  </si>
  <si>
    <t>in-service = 1</t>
  </si>
  <si>
    <t>out-of-service = 2</t>
  </si>
  <si>
    <t>Type: computeAvailability</t>
  </si>
  <si>
    <t>unavailable = 0</t>
  </si>
  <si>
    <t>available = 1</t>
  </si>
  <si>
    <t>Consumed Power</t>
  </si>
  <si>
    <t>Front Temperature</t>
  </si>
  <si>
    <t>Input Current</t>
  </si>
  <si>
    <t>Ampere (A)</t>
  </si>
  <si>
    <t>Input Voltage</t>
  </si>
  <si>
    <t>Voltage (V)</t>
  </si>
  <si>
    <t>Type: IsOperState</t>
  </si>
  <si>
    <t>unassociated = 1</t>
  </si>
  <si>
    <t>ok = 10</t>
  </si>
  <si>
    <t>discovery = 11</t>
  </si>
  <si>
    <t>config = 12</t>
  </si>
  <si>
    <t>unconfig = 13</t>
  </si>
  <si>
    <t>power-off = 14</t>
  </si>
  <si>
    <t>restart = 15</t>
  </si>
  <si>
    <t>maintenance = 20</t>
  </si>
  <si>
    <t>test = 21</t>
  </si>
  <si>
    <t>compute-mismatch = 29</t>
  </si>
  <si>
    <t>compute-failed = 30</t>
  </si>
  <si>
    <t>degraded = 31</t>
  </si>
  <si>
    <t>discovery-failed = 32</t>
  </si>
  <si>
    <t>config-failure = 33</t>
  </si>
  <si>
    <t>unconfig-failed = 34</t>
  </si>
  <si>
    <t>test-failed = 35</t>
  </si>
  <si>
    <t>maintenance-failed = 36</t>
  </si>
  <si>
    <t>removed = 40</t>
  </si>
  <si>
    <t>disabled = 41</t>
  </si>
  <si>
    <t>inaccessible = 50</t>
  </si>
  <si>
    <t>thermal-problem = 60</t>
  </si>
  <si>
    <t>power-problem = 61</t>
  </si>
  <si>
    <t>voltage-problem = 62</t>
  </si>
  <si>
    <t>inoperable = 63</t>
  </si>
  <si>
    <t>decommissioning = 101</t>
  </si>
  <si>
    <t>bios-restore = 201</t>
  </si>
  <si>
    <t>cmos-reset = 202</t>
  </si>
  <si>
    <t>diagnostics = 203</t>
  </si>
  <si>
    <t>diagnostics-failed = 204</t>
  </si>
  <si>
    <t>Rear Temperature</t>
  </si>
  <si>
    <t>Application.Cisco_UCS.Chassis.BladeServer.AdaptorUnit</t>
  </si>
  <si>
    <t>NA</t>
  </si>
  <si>
    <t>Application.Cisco_UCS.Chassis.BladeServer.AdaptorUnit.DCE</t>
  </si>
  <si>
    <t>Type: scalarEnum8</t>
  </si>
  <si>
    <t>reset-connectivity-active = 44</t>
  </si>
  <si>
    <t>reset-connectivity-passive = 45</t>
  </si>
  <si>
    <t>reset-connectivity = 46</t>
  </si>
  <si>
    <t>Application.Cisco_UCS.Chassis.BladeServer.AdaptorUnit.HBA</t>
  </si>
  <si>
    <t>Application.Cisco_UCS.Chassis.BladeServer.AdaptorUnit.NIC</t>
  </si>
  <si>
    <t>Application.Cisco_UCS.Chassis.BladeServer.MemArray</t>
  </si>
  <si>
    <t>Current Capacity</t>
  </si>
  <si>
    <t>Max Capacity</t>
  </si>
  <si>
    <t>Application.Cisco_UCS.Chassis.BladeServer.MemArray.Memory</t>
  </si>
  <si>
    <t>Application.Cisco_UCS.Chassis.BladeServer.Processor</t>
  </si>
  <si>
    <t>CPU Temperature</t>
  </si>
  <si>
    <t>Application.Cisco_UCS.FabricInterconnect</t>
  </si>
  <si>
    <t>Available Memory</t>
  </si>
  <si>
    <t>Cached Memory</t>
  </si>
  <si>
    <t>fanCtrlrlnlet1</t>
  </si>
  <si>
    <t>fanCtrlrlnlet2</t>
  </si>
  <si>
    <t>fanCtrlrlnlet3</t>
  </si>
  <si>
    <t>fanCtrlrlnlet4</t>
  </si>
  <si>
    <t>Load</t>
  </si>
  <si>
    <t>Percent (%)</t>
  </si>
  <si>
    <t>CPU Utilization: Load (%) of last 1 minute</t>
  </si>
  <si>
    <t>mainBoardOutlet1</t>
  </si>
  <si>
    <t>mainBoardOutlet2</t>
  </si>
  <si>
    <t>psuCtrlrlnlet1</t>
  </si>
  <si>
    <t>psuCtrlrlnlet2</t>
  </si>
  <si>
    <t>Application.Cisco_UCS.FabricInterconnect.Fan</t>
  </si>
  <si>
    <t>Application.Cisco_UCS.FabricInterconnect.PSU</t>
  </si>
  <si>
    <t>Application.Cisco_UCS.FabricInterconnect.IOModule</t>
  </si>
  <si>
    <t>Application.Cisco_UCS.FabricInterconnect.IOModule.EtherPort</t>
  </si>
  <si>
    <t>Align</t>
  </si>
  <si>
    <t>errors</t>
  </si>
  <si>
    <t>BroadcastPackets(Rx)</t>
  </si>
  <si>
    <t>packets</t>
  </si>
  <si>
    <t>BroadcastPackets(Tx)</t>
  </si>
  <si>
    <t>Carrier Sense</t>
  </si>
  <si>
    <t>Deferred Tx</t>
  </si>
  <si>
    <t>Excess Collision</t>
  </si>
  <si>
    <t>Fcs</t>
  </si>
  <si>
    <t>Giants</t>
  </si>
  <si>
    <t>Int Mac Rx</t>
  </si>
  <si>
    <t>Int Mac Tx</t>
  </si>
  <si>
    <t>Jumbo Packets (Rx)</t>
  </si>
  <si>
    <t>Jumbo Packets (Tx)</t>
  </si>
  <si>
    <t>Late Collision</t>
  </si>
  <si>
    <t>Multi Collision</t>
  </si>
  <si>
    <t>Multicast Packets(Rx)</t>
  </si>
  <si>
    <t>Multicast Packets(Tx)</t>
  </si>
  <si>
    <t>Out Discard</t>
  </si>
  <si>
    <t>Rcv</t>
  </si>
  <si>
    <t>Recv Pause</t>
  </si>
  <si>
    <t>pause</t>
  </si>
  <si>
    <t>Resets</t>
  </si>
  <si>
    <t>resets</t>
  </si>
  <si>
    <t>Single Collision</t>
  </si>
  <si>
    <t>SQETest</t>
  </si>
  <si>
    <t>Symbol</t>
  </si>
  <si>
    <t>Total Bytes(Rx)</t>
  </si>
  <si>
    <t>Total Bytes(Tx)</t>
  </si>
  <si>
    <t>Total Packets (Rx)</t>
  </si>
  <si>
    <t>Total Packets (Tx)</t>
  </si>
  <si>
    <t>Under Size</t>
  </si>
  <si>
    <t>Unicast Packets (Rx)</t>
  </si>
  <si>
    <t>Unicast Packets (Tx)</t>
  </si>
  <si>
    <t>Xmit</t>
  </si>
  <si>
    <t>Xmit Pause</t>
  </si>
  <si>
    <t>Application.Cisco_UCS.FabricInterconnect.IOModule.FCPort</t>
  </si>
  <si>
    <t>Bytes Rx</t>
  </si>
  <si>
    <t>Bytes Tx</t>
  </si>
  <si>
    <t>CRC Rx</t>
  </si>
  <si>
    <t>Discard Rx</t>
  </si>
  <si>
    <t>Discard Tx</t>
  </si>
  <si>
    <t>Link Failures</t>
  </si>
  <si>
    <t>Packets Rx</t>
  </si>
  <si>
    <t>Packets Tx</t>
  </si>
  <si>
    <t>Rx</t>
  </si>
  <si>
    <t>Signal Losses</t>
  </si>
  <si>
    <t>Sync Losses</t>
  </si>
  <si>
    <t>Too Long Rx</t>
  </si>
  <si>
    <t>Too Short Rx</t>
  </si>
  <si>
    <t>Tx</t>
  </si>
  <si>
    <t>Application.Cisco_UCS.FabricInterconnect.LocalStorage</t>
  </si>
  <si>
    <t>bootflash(size)</t>
  </si>
  <si>
    <t>bootflash(used)</t>
  </si>
  <si>
    <t>opt(size)</t>
  </si>
  <si>
    <t>opt(used)</t>
  </si>
  <si>
    <t>workspace(size)</t>
  </si>
  <si>
    <t>workspace(used)</t>
  </si>
  <si>
    <r>
      <t>Note</t>
    </r>
    <r>
      <rPr>
        <sz val="10"/>
        <color rgb="FF000000"/>
        <rFont val="Calibri"/>
        <family val="2"/>
        <scheme val="minor"/>
      </rPr>
      <t>: In the case of </t>
    </r>
    <r>
      <rPr>
        <b/>
        <sz val="10"/>
        <color rgb="FF000000"/>
        <rFont val="Calibri"/>
        <family val="2"/>
        <scheme val="minor"/>
      </rPr>
      <t>Application.Cisco_UCS.FabricInterconnect.LocalStorage</t>
    </r>
    <r>
      <rPr>
        <sz val="10"/>
        <color rgb="FF000000"/>
        <rFont val="Calibri"/>
        <family val="2"/>
        <scheme val="minor"/>
      </rPr>
      <t>, the names of the storage-partitions may vary as per the hardware; however </t>
    </r>
    <r>
      <rPr>
        <b/>
        <sz val="10"/>
        <color rgb="FF000000"/>
        <rFont val="Calibri"/>
        <family val="2"/>
        <scheme val="minor"/>
      </rPr>
      <t>bootflash</t>
    </r>
    <r>
      <rPr>
        <sz val="10"/>
        <color rgb="FF000000"/>
        <rFont val="Calibri"/>
        <family val="2"/>
        <scheme val="minor"/>
      </rPr>
      <t>, </t>
    </r>
    <r>
      <rPr>
        <b/>
        <sz val="10"/>
        <color rgb="FF000000"/>
        <rFont val="Calibri"/>
        <family val="2"/>
        <scheme val="minor"/>
      </rPr>
      <t>opt </t>
    </r>
    <r>
      <rPr>
        <sz val="10"/>
        <color rgb="FF000000"/>
        <rFont val="Calibri"/>
        <family val="2"/>
        <scheme val="minor"/>
      </rPr>
      <t>and </t>
    </r>
    <r>
      <rPr>
        <b/>
        <sz val="10"/>
        <color rgb="FF000000"/>
        <rFont val="Calibri"/>
        <family val="2"/>
        <scheme val="minor"/>
      </rPr>
      <t>workspace </t>
    </r>
    <r>
      <rPr>
        <sz val="10"/>
        <color rgb="FF000000"/>
        <rFont val="Calibri"/>
        <family val="2"/>
        <scheme val="minor"/>
      </rPr>
      <t>are the ones most commonly found.</t>
    </r>
  </si>
  <si>
    <t>Application.Cisco_UCS.Hypervisor</t>
  </si>
  <si>
    <t>status</t>
  </si>
  <si>
    <t>Type: vmStatus</t>
  </si>
  <si>
    <t>online = 1</t>
  </si>
  <si>
    <t>offline = 2</t>
  </si>
  <si>
    <t>Application.Cisco_UCS.VirtualMachines</t>
  </si>
  <si>
    <t>small</t>
  </si>
  <si>
    <t>med</t>
  </si>
  <si>
    <t>large</t>
  </si>
  <si>
    <t>Disk (Windows)</t>
  </si>
  <si>
    <t>Windows</t>
  </si>
  <si>
    <t>medium</t>
  </si>
  <si>
    <t>QOS_NTSERVICE_STATE</t>
  </si>
  <si>
    <t>NT Service Availability</t>
  </si>
  <si>
    <t>QOS_EVL_COUNT</t>
  </si>
  <si>
    <t>Windows Events</t>
  </si>
  <si>
    <t>Others</t>
  </si>
  <si>
    <t>Services</t>
  </si>
  <si>
    <t>Weighted Avg of Mount Point / Drive</t>
  </si>
  <si>
    <t>Overall Database size for both QoS Metric</t>
  </si>
  <si>
    <t>QOS_E2E_EXECUTION</t>
  </si>
  <si>
    <t>E2E AppMon Script Run Time</t>
  </si>
  <si>
    <t>With scaling factor</t>
  </si>
  <si>
    <t>Weighted Avg</t>
  </si>
  <si>
    <t>Number of ESX Hosts</t>
  </si>
  <si>
    <t>Number of VM guests</t>
  </si>
  <si>
    <t>Avg Guest/Host</t>
  </si>
  <si>
    <t>Home Office DC blades</t>
  </si>
  <si>
    <t xml:space="preserve">50 e2e_appmon tests </t>
  </si>
  <si>
    <t>50 webservicemon tests</t>
  </si>
  <si>
    <t>100 url_response</t>
  </si>
  <si>
    <t>*Above are Production, non-production may add up to an additional 100, but most should be url_response</t>
  </si>
  <si>
    <t>Quantity x Instance</t>
  </si>
  <si>
    <t>Number of DataStore/Host</t>
  </si>
  <si>
    <t>Total Number of DataStore</t>
  </si>
  <si>
    <t>Total Number of Resource Pool</t>
  </si>
  <si>
    <t>VM Guest needs more detail (without CDM)</t>
  </si>
  <si>
    <t>assume 40 cores per Host</t>
  </si>
  <si>
    <t>Co-Lo blades</t>
  </si>
  <si>
    <t>Total blades</t>
  </si>
  <si>
    <t>Device Count</t>
  </si>
  <si>
    <t>Weighted Avg Interface=</t>
  </si>
  <si>
    <t>Interface Count</t>
  </si>
  <si>
    <t>224 GB</t>
  </si>
  <si>
    <t>217 GB</t>
  </si>
  <si>
    <t>24 GB</t>
  </si>
  <si>
    <t>Eventlogs</t>
  </si>
  <si>
    <t xml:space="preserve">Two drives + One DSA </t>
  </si>
  <si>
    <t>assuming 8 health monitors</t>
  </si>
  <si>
    <t>no services QoS</t>
  </si>
  <si>
    <t>assuming  10 Eventlogs</t>
  </si>
  <si>
    <t>assuming  5 filesystem/directory</t>
  </si>
  <si>
    <t>assuming 15 counters</t>
  </si>
  <si>
    <t>assuming 5 processes</t>
  </si>
  <si>
    <t>adjust to # of Datastore</t>
  </si>
  <si>
    <t>All services (15-20)</t>
  </si>
  <si>
    <t>network + wireless controler+fw+acs</t>
  </si>
  <si>
    <t>xLarge</t>
  </si>
  <si>
    <t>`</t>
  </si>
  <si>
    <t>average of two drives</t>
  </si>
  <si>
    <t>assume 1 vDS per host</t>
  </si>
  <si>
    <t>Total Number of Cluster</t>
  </si>
  <si>
    <t>Y</t>
  </si>
  <si>
    <t># of Host</t>
  </si>
  <si>
    <t># of Instance (VIO)</t>
  </si>
  <si>
    <t># of VMs</t>
  </si>
  <si>
    <t># of Host NIC</t>
  </si>
  <si>
    <t># of VM NIC</t>
  </si>
  <si>
    <t># of Host Disk</t>
  </si>
  <si>
    <t># of CPU MSPP</t>
  </si>
  <si>
    <t># of VM_DISK</t>
  </si>
  <si>
    <t>Weighted Avg Polling Interval</t>
  </si>
  <si>
    <t>Pre Policy Bitrate</t>
  </si>
  <si>
    <t>Post Policy Bitrate</t>
  </si>
  <si>
    <t>The bit rate of the traffic after executing QoS policies</t>
  </si>
  <si>
    <t>The bit rate of the traffic prior to executing any QoS policies</t>
  </si>
  <si>
    <t>Drop Bitrate</t>
  </si>
  <si>
    <t>The bit rate of the drops per class as the result of all features that can produce drops (e.g., police, random detect, etc.).</t>
  </si>
  <si>
    <t>Post Policy Byte</t>
  </si>
  <si>
    <t>The 64 bits count of outbound octets after executing QoS policies.</t>
  </si>
  <si>
    <t>Dropped Bytes</t>
  </si>
  <si>
    <t>The 64 bits counter of dropped bytes per class as the result of all features that can produce drops (e.g., police, random detect, etc.).</t>
  </si>
  <si>
    <t>Dropped Packets</t>
  </si>
  <si>
    <t>The 64 bits counter of dropped packets per class as the result of all features that can produce drops (e.g., police, random detect, etc.).</t>
  </si>
  <si>
    <t># of Queues per interface</t>
  </si>
  <si>
    <t># of Interface</t>
  </si>
  <si>
    <t>Total # of Queues</t>
  </si>
  <si>
    <t>Bit/s</t>
  </si>
  <si>
    <t>(Est only)</t>
  </si>
  <si>
    <t>5 Queues per direction (In/Out)</t>
  </si>
  <si>
    <t>Publish QoS (Y/N)</t>
  </si>
  <si>
    <t># of Chassis</t>
  </si>
  <si>
    <t>Date</t>
  </si>
  <si>
    <t>Author</t>
  </si>
  <si>
    <t>Description of Change(s)</t>
  </si>
  <si>
    <t>1.0.5</t>
  </si>
  <si>
    <t>Paul Kong</t>
  </si>
  <si>
    <t>minor Edits</t>
  </si>
  <si>
    <t>1.0.6</t>
  </si>
  <si>
    <t>Active_users</t>
  </si>
  <si>
    <t>Checks for currently active Oracle users</t>
  </si>
  <si>
    <t>dataguard_gap</t>
  </si>
  <si>
    <t>Monitors Dataguard Instance Gap</t>
  </si>
  <si>
    <t>dataguard_status</t>
  </si>
  <si>
    <t>Monitors Dataguard Instance Status</t>
  </si>
  <si>
    <t>dataguard_timegap</t>
  </si>
  <si>
    <t>Monitors Dataguard Instance Timegap</t>
  </si>
  <si>
    <t>flash_recovery_area_memory_free</t>
  </si>
  <si>
    <t>Monitors flash recovery area memory free</t>
  </si>
  <si>
    <t>resource_util</t>
  </si>
  <si>
    <t>Monitors database utilization for resources (Processes, Sessions and Transactions)</t>
  </si>
  <si>
    <t>tablespace_temp_free</t>
  </si>
  <si>
    <t>Monitors Temporary tablespaces for space left</t>
  </si>
  <si>
    <t>ratio</t>
  </si>
  <si>
    <t>Buf_cachehit_ratio_users</t>
  </si>
  <si>
    <t>Same as buf_cachehit_ratio, only per user. It helps to find a poor query or application.</t>
  </si>
  <si>
    <t>Chained_rows</t>
  </si>
  <si>
    <t>gauge</t>
  </si>
  <si>
    <t>Measures number of chained rows in a table. As chaining causes performance degradation, reported tables should be reorganized as soon as possible.</t>
  </si>
  <si>
    <t>Check_dbalive</t>
  </si>
  <si>
    <t>Database_size</t>
  </si>
  <si>
    <t>Datafile_status</t>
  </si>
  <si>
    <t>Reports all files being in other status as 'ONLINE'.</t>
  </si>
  <si>
    <t>Dbfile_io</t>
  </si>
  <si>
    <t>Enqueue_timeouts</t>
  </si>
  <si>
    <t>Extents</t>
  </si>
  <si>
    <t>Gc_av_lock_get_time</t>
  </si>
  <si>
    <t>average (Oracle 9i and above)</t>
  </si>
  <si>
    <t>gc_blocks_corrupt</t>
  </si>
  <si>
    <t>count (Oracle 9i and above)</t>
  </si>
  <si>
    <t>gc_blocks_lost</t>
  </si>
  <si>
    <t>gc_convert_timeouts</t>
  </si>
  <si>
    <t>gc_cr_timeouts</t>
  </si>
  <si>
    <t>gc_fusion_wrt_rto</t>
  </si>
  <si>
    <t>ratio (Oracle 9i and above)</t>
  </si>
  <si>
    <t>gc_service_util</t>
  </si>
  <si>
    <t>index_status</t>
  </si>
  <si>
    <t>lib_cachehit_ratio</t>
  </si>
  <si>
    <t>locked_users</t>
  </si>
  <si>
    <t>lock_waits</t>
  </si>
  <si>
    <t>login_count</t>
  </si>
  <si>
    <t>Measures number of currently active user session except for user "SYS" and "SYSTEM".</t>
  </si>
  <si>
    <t>long_queries</t>
  </si>
  <si>
    <t>memory_usage</t>
  </si>
  <si>
    <t>mts_response</t>
  </si>
  <si>
    <t>mts_uga_memory</t>
  </si>
  <si>
    <t>mts_wait</t>
  </si>
  <si>
    <t>no_next_extents</t>
  </si>
  <si>
    <t>redo_logs</t>
  </si>
  <si>
    <t>remaining_extents</t>
  </si>
  <si>
    <t>rollback_seg_status</t>
  </si>
  <si>
    <t>rollback_segments</t>
  </si>
  <si>
    <t>session_waits</t>
  </si>
  <si>
    <t>sga_memory</t>
  </si>
  <si>
    <t>sga_memory_free</t>
  </si>
  <si>
    <t>sort_ratio</t>
  </si>
  <si>
    <t>system_statistics</t>
  </si>
  <si>
    <t>information</t>
  </si>
  <si>
    <t>system_waits</t>
  </si>
  <si>
    <t>tablespace_alloc_free</t>
  </si>
  <si>
    <t>tablespace_deficit</t>
  </si>
  <si>
    <t>tablespace_free</t>
  </si>
  <si>
    <t>tablespace_status</t>
  </si>
  <si>
    <t>tablespace_size</t>
  </si>
  <si>
    <t>Measures the total tablespace size.</t>
  </si>
  <si>
    <t>user_locks</t>
  </si>
  <si>
    <t>Calculated as: (active/total) * 100.
Monitors % of active connections to total allowed connections.</t>
  </si>
  <si>
    <t>Monitors free space in database and log files in %. Source: Query.</t>
  </si>
  <si>
    <t>Measures average interval global lock get time.
High values indicate either contention on the connection channel between the involved instances or on the instance SGA (SHARED_POOL_SIZE).
Note: This checkpoint applies only to Real Application Cluster (RAC) configuration and is therefore per default inactive.</t>
  </si>
  <si>
    <t>Measures number of blocks corrupted during transfer.
Corruption should never occur. Indicates networking problems.</t>
  </si>
  <si>
    <t>Measures number of blocks lost during transfer.
It should never occur. Indicates networking problems.</t>
  </si>
  <si>
    <t>Measures number of times lock converts in global cache timed out.
Occurrence means contention on global cache – check SGA size or network connection.</t>
  </si>
  <si>
    <t>Measures number of times process request for a consistent read block timed out.
Occurrence means contention on global cache – check SGA size or network connection.</t>
  </si>
  <si>
    <t>Calculated as:
Global cache service requests / logical reads
Measures global cache utilization.
High number can result from insufficient cache size (SGA). Also, it can indicate inappropriate spread of data and applications in the RAC configuration.</t>
  </si>
  <si>
    <t>Lists all invalid indexes.
Invalid index needs to be recompiled.</t>
  </si>
  <si>
    <t>Calculated as:
(hits – misses)*100 / hits
Measures percentage of times object metadata have been found in memory.
This number can be lower at the start of new application. If it is low for several intervals, the SHARED_POOL_SIZE should be increased.</t>
  </si>
  <si>
    <t>Measures number of locked users in an instance and displays their list.
Inappropriate locking can cause serious performance degradation. Check also the ‘user_locks’ checkpoint for more information about locking situation in the system.
This checkpoint has two threshold values – ‘default’ and ‘count’. If the ‘default’ threshold is set = 1, than the probe will issue for every locked user a message with details about the user locking situation. If set &gt; 1, no message this types will be issued.
The ‘count’ threshold defines the number of locked users as a threshold for this checkpoint.</t>
  </si>
  <si>
    <t>Measures number of time, user session was waiting for a lock in last interval.
Inappropriate locking can cause serious performance degradation. Check also the ‘user_locks’ and ‘locked_users’ checkpoints for more information about locking situation in the system.</t>
  </si>
  <si>
    <t>This checkpoint tries to connect to an instance. In case the connection cannot be established, an alert is generated. This checkpoint cannot be deactivated!
In case of Alert check the Oracle connectivity, the instance or the server where the instance is running.</t>
  </si>
  <si>
    <t xml:space="preserve"> Calculated as:
(Physical-reads / logical-reads) * 100
(Physical-writes / logical-writes) * 100
The higher of the above values is taken for checking. It helps to identify database files with higher I/O contention.
Segments with high I/O activity should be divided into more files and eventually spread over different devices.</t>
  </si>
  <si>
    <t>Reports tables that have more extents as threshold.
Fragmentation could cause performance degradation; therefore the reported tables should be reorganized as soon as possible.
Note: Running this checkpoint is relatively resource intensive; therefore this checkpoint should not run in every interval (use interval multiplier.</t>
  </si>
  <si>
    <t>Calculated as:
Fusion writes / physical writes
Measures percentage of blocks written to disk that have been "global dirty".
High number can result from insufficiently sized caches (SGA) or low checkpoint frequency.</t>
  </si>
  <si>
    <t>Measures total amount of memory (in bytes) user sessions consume (PGA).
If the system has enough physical memory, increase parameter PGA_AGGREGATE_TARGET or change to automatic PGA management (9i). Otherwise look into V$PROCESS, V$PGASTAT, V$SQL_WORKAREA views to find out who is spending most of the memory.</t>
  </si>
  <si>
    <t>The checkpoint generates two kinds of alarms:
Alarm if number of long queries is higher than threshold (called "count") - this value is also used as QoS.
One alarm for every query running longer than set threshold. The threshold key is: "osuser.sid.operation" - this key can be also used for exclude list. (osuser stands for operating system user-id, compared to oracle user id).</t>
  </si>
  <si>
    <t>Monitors the average MTS server response time in ms.
If the response time is too high, consider increasing number of dispatchers (MTS_MAX_DISPATCHERS and MTS_DISPATCHERS).</t>
  </si>
  <si>
    <t>Monitors the MTS user memory consumption.
If the memory consumption is too high, consider limiting it by using parameter PRIVATE_SGA.</t>
  </si>
  <si>
    <t>Monitors the MTS server wait time in ms.
If the wait time is too high, consider increasing number of dispatchers (MTS_MAX_DISPATCHERS and MTS_DISPATCHERS).
If the response time is too high, consider increasing number of dispatchers (MTS_MAX_DISPATCHERS and MTS_DISPATCHERS).</t>
  </si>
  <si>
    <t>Monitors objects, which are not able to allocate next extent. It considers only objects with AUTOEXTEND OFF.
Object size has to be increased.</t>
  </si>
  <si>
    <t>Calculated as:
Misses * 100 / hits
Measures redo log contention.
If the ratio is too high, consider increasing the redo log buffer
(parameter LOG_BUFFER). Also, check LOG_SMALL_ENTRY_MAX_SIZE and LOG_SIMULTANEOUS_COPIES parameters.</t>
  </si>
  <si>
    <t>Measures remaining number of extents for object.
Increase number of max. extents.</t>
  </si>
  <si>
    <t>Lists rollback segments which are not ‘ONLINE’.
Make sure rollback segments are ‘ONLINE’ (e.g. with ALTER ROLLBACK SEGMENT).</t>
  </si>
  <si>
    <t>Measures number of waits for rollback segment.
Number of waits should be close to 0. Otherwise increase number of extents or add new rollback segment. Also check the parameter OPTIMAL and MAXEXTENTS.</t>
  </si>
  <si>
    <t>Measures number of waits in interval.
Number of waits should be close to 0. There are different reasons for waits – locking, insufficient number of rollback segments, freelist contention etc. Check the view V$SESSION_WAIT or V$SESSION_EVENT for details.</t>
  </si>
  <si>
    <t>Measures SGA memory usage in bytes by pool.
Check the SHARED_POOL_SIZE parameter.</t>
  </si>
  <si>
    <t>Measures SGA free memory usage in bytes.
Check the SHARED_POOL_SIZE parameter.</t>
  </si>
  <si>
    <t>Calculated as:
Memory sorts * 100 / total sorts
Too many disk sorts can cause performance degradation. Check parameter SORT_AREA_SIZE and SORT_AREA_RETAINED_SIZE.</t>
  </si>
  <si>
    <t>Displays available system statistics counters. These counters contain number of events since the instance start.
Use the statistics to analyze diverse system problems or setup meaningful checkpoint thresholds.</t>
  </si>
  <si>
    <t>Measures number of system waits by event.
These counters can be used to identify system bottlenecks. Use the table V$SYSTEM_EVENT to find the most "expensive" event.</t>
  </si>
  <si>
    <t>Measures percentage of free space in already allocated files (not considering the AUTOEXTEND parameter).
If the reported tablespace has AUTOEXTEND OFF you should allocate new space. Otherwise it solemnly indicates that Oracle will soon allocate new space.
Note: This checkpoint is set inactive per default.</t>
  </si>
  <si>
    <t>Lists tablespaces with AUTOEXTEND OFF, which cannot allocate new extent.
Increase tablespace size for listed tablespaces.</t>
  </si>
  <si>
    <t>Measures percentage of free space in a tablespace, considering the maximal possible tablespace size.
Increase tablespace size or set AUTOEXTEND ON for listed tablespaces.
Notice: Oracle Enterprise Manager Console doesn’t consider maximum possible tablespace size on most of its screens (status 9i)!</t>
  </si>
  <si>
    <t>Lists tablespaces that have status different as ‘ONLINE’ or ‘SYSTEM’.
Set the listed tablespace online.</t>
  </si>
  <si>
    <t>Lists user holding a lock.
Helps to identify user, blocking other sessions (checkpoint locked_users).
This checkpoint has two threshold values – ‘default’ and ‘count’. If the ‘default’ threshold is set = 1, than the probe will issue for every locked user a message with details about the user locking situation. If set &gt; 1, no message this types will be issued.
The ‘count’ threshold defines the number of locked users as a threshold for this checkpoint.</t>
  </si>
  <si>
    <t>QOS_JAVA_HEAP_SIZE</t>
  </si>
  <si>
    <t>Java Heap Size</t>
  </si>
  <si>
    <t>QOS_WEBLOGIC_CLASSLOADCOUNT</t>
  </si>
  <si>
    <t>QOS_WEBLOGIC_CPU_USAGE</t>
  </si>
  <si>
    <t>QOS_WEBLOGIC_MEMORY_USAGE</t>
  </si>
  <si>
    <t>Memory in KB</t>
  </si>
  <si>
    <t>QOS_WEBLOGIC_METHODCOUNT</t>
  </si>
  <si>
    <t>Number of calls</t>
  </si>
  <si>
    <t>QOS_WEBLOGIC_THREADCOUNT</t>
  </si>
  <si>
    <t>Thread Counter</t>
  </si>
  <si>
    <t>QOS_WEBLOGIC_TIME</t>
  </si>
  <si>
    <t>Measured time</t>
  </si>
  <si>
    <t>QOS_JBOSS_CONNECTIONCOUNT</t>
  </si>
  <si>
    <t>Cnt</t>
  </si>
  <si>
    <t>QOS_JBOSS_COUNTER</t>
  </si>
  <si>
    <t>QOS_JBOSS_MEMORY_USAGE</t>
  </si>
  <si>
    <t>KiloByte</t>
  </si>
  <si>
    <t>QOS_JBOSS_ MEMORY_USAGE_BYTES</t>
  </si>
  <si>
    <t>Memory in B</t>
  </si>
  <si>
    <t>QOS_JBOSS_METHOD_DELTA_COUNTER</t>
  </si>
  <si>
    <t>Method Counters (delta)</t>
  </si>
  <si>
    <t>QOS_JBOSS_NETWORK_BYTES_RECEIVED</t>
  </si>
  <si>
    <t>Bytes Received per Second</t>
  </si>
  <si>
    <t>QOS_JBOSS_ NETWORK_BYTES_SENT</t>
  </si>
  <si>
    <t>Bytes Sent per Second</t>
  </si>
  <si>
    <t>QOS_JBOSS_THREADCOUNT</t>
  </si>
  <si>
    <t>Add jboss, websphere, oracle tabs</t>
  </si>
  <si>
    <t>CPU (Windows)</t>
  </si>
  <si>
    <t>CPU (Linux+UNIX)</t>
  </si>
  <si>
    <t>Disk (Linux+UNIX)</t>
  </si>
  <si>
    <t>Weighted Avg Mount Point</t>
  </si>
  <si>
    <t>Weighted Avg CPU</t>
  </si>
  <si>
    <t>scale up by 15% for servers</t>
  </si>
  <si>
    <t>Individual CPU</t>
  </si>
  <si>
    <t>Monitoring IF %</t>
  </si>
  <si>
    <t>1.0.7</t>
  </si>
  <si>
    <t>Assuming # of files/directory to watch</t>
  </si>
  <si>
    <t>Linux+UNIX</t>
  </si>
  <si>
    <t>Weighted Avg Logfile</t>
  </si>
  <si>
    <t>Total Monitoring Port</t>
  </si>
  <si>
    <t># of test targets</t>
  </si>
  <si>
    <t># of SQL query</t>
  </si>
  <si>
    <t># of network devices</t>
  </si>
  <si>
    <t>API Response Time</t>
  </si>
  <si>
    <t>API response time in milliseconds.</t>
  </si>
  <si>
    <t>API Version</t>
  </si>
  <si>
    <t>API version supported by this host.</t>
  </si>
  <si>
    <t>Host Status</t>
  </si>
  <si>
    <t>The status of the host.</t>
  </si>
  <si>
    <t>The version of this host.</t>
  </si>
  <si>
    <t>CPU Clock Speed</t>
  </si>
  <si>
    <t>The CPU speed.</t>
  </si>
  <si>
    <t>CPU Index</t>
  </si>
  <si>
    <t>The CPU index.</t>
  </si>
  <si>
    <t>CPU Model</t>
  </si>
  <si>
    <t>The CPU model.</t>
  </si>
  <si>
    <t>CPU Vendor</t>
  </si>
  <si>
    <t>The vendor of the CPU.</t>
  </si>
  <si>
    <t>Host CPU Utilization</t>
  </si>
  <si>
    <t>The CPU utilization for this host core.</t>
  </si>
  <si>
    <t>HOST_CPU_GROUP</t>
  </si>
  <si>
    <t>Host CPU Average Utilization</t>
  </si>
  <si>
    <t>The average CPU utilization of all CPUs.</t>
  </si>
  <si>
    <t>Number of CPUs</t>
  </si>
  <si>
    <t>The number of physical CPUs.</t>
  </si>
  <si>
    <t>Virtual CPU Utilization</t>
  </si>
  <si>
    <t>The virtual CPU utilization of this virtual CPU.</t>
  </si>
  <si>
    <t>VM_CPU_GROUP</t>
  </si>
  <si>
    <t>Number of Virtual CPUs</t>
  </si>
  <si>
    <t>Total Virtual CPU Utilization</t>
  </si>
  <si>
    <t>The average virtual CPU utilization of all virtual CPUs</t>
  </si>
  <si>
    <t>Storage Repository Percentage Used</t>
  </si>
  <si>
    <t>The percentage of the storage repository usage.</t>
  </si>
  <si>
    <t>Storage Repository Physical Usage</t>
  </si>
  <si>
    <t>The physical space currently used on this storage repository.</t>
  </si>
  <si>
    <t>Storage Repository Size</t>
  </si>
  <si>
    <t>The physical size of a storage repository.</t>
  </si>
  <si>
    <t>Storage Repository Type</t>
  </si>
  <si>
    <t>The type of storage repository.</t>
  </si>
  <si>
    <t>Storage Repository Virtual Allocation</t>
  </si>
  <si>
    <t>Sum of virtual sizes of all virtual disk images in this storage r</t>
  </si>
  <si>
    <t>DISK</t>
  </si>
  <si>
    <t>VBD Read Throughput</t>
  </si>
  <si>
    <t>Reads to device in kilobytes per second.</t>
  </si>
  <si>
    <t>VBD Write Throughput</t>
  </si>
  <si>
    <t>Writes to device in kilobytes per second.</t>
  </si>
  <si>
    <t>Virtual Block Device size</t>
  </si>
  <si>
    <t>The size of the virtual disk.</t>
  </si>
  <si>
    <t>PIF Gateway</t>
  </si>
  <si>
    <t>The gateway of this network interface.</t>
  </si>
  <si>
    <t>PIF IP address</t>
  </si>
  <si>
    <t>The IP of this network interface.</t>
  </si>
  <si>
    <t>PIF MAC Address</t>
  </si>
  <si>
    <t>The MAC of this network interface.</t>
  </si>
  <si>
    <t>PIF MTU</t>
  </si>
  <si>
    <t>MTU for the network interface.</t>
  </si>
  <si>
    <t>PIF Netmask</t>
  </si>
  <si>
    <t>The netmask of this network interface.</t>
  </si>
  <si>
    <t>PIF Read Throughput</t>
  </si>
  <si>
    <t>Received kilobytes for the network interface.</t>
  </si>
  <si>
    <t>PIF Speed</t>
  </si>
  <si>
    <t>Mbit/s</t>
  </si>
  <si>
    <t>The NIC speed.</t>
  </si>
  <si>
    <t>PIF Status</t>
  </si>
  <si>
    <t>Whether the network card is attached.</t>
  </si>
  <si>
    <t>PIF Write Throughput</t>
  </si>
  <si>
    <t>Transmitted kilobytes for the network interface.</t>
  </si>
  <si>
    <t>VIF MAC</t>
  </si>
  <si>
    <t>The MAC of this virtual network interface.</t>
  </si>
  <si>
    <t>VIF MTU</t>
  </si>
  <si>
    <t>MTU for the virtual network interface.</t>
  </si>
  <si>
    <t>VIF Read Throughput</t>
  </si>
  <si>
    <t>VIF Status</t>
  </si>
  <si>
    <t>VIF Write Throughput</t>
  </si>
  <si>
    <t>OS Version</t>
  </si>
  <si>
    <t>The operating system version.</t>
  </si>
  <si>
    <t>Virtual Machine Name</t>
  </si>
  <si>
    <t>The name of the virtual machine.</t>
  </si>
  <si>
    <t>Virtual Machine Start Time</t>
  </si>
  <si>
    <t>The start time of the VM.</t>
  </si>
  <si>
    <t>Virtual Machine State</t>
  </si>
  <si>
    <t>The status of the VM. Possible values are: -1 (Unknown), 0 (Unrecognized), 1 (Halted), 2 (Paused), 3 (Running), 4 (Suspended).</t>
  </si>
  <si>
    <t>XenServer Tools Installed</t>
  </si>
  <si>
    <t>Whether XenServer Tools is installed.</t>
  </si>
  <si>
    <t>Free Memory</t>
  </si>
  <si>
    <t>Free memory.</t>
  </si>
  <si>
    <t>Percent Used Memory</t>
  </si>
  <si>
    <t>Percent used memory.</t>
  </si>
  <si>
    <t>Total Memory</t>
  </si>
  <si>
    <t>Total memory.</t>
  </si>
  <si>
    <t>Used memory.</t>
  </si>
  <si>
    <t>Actual Memory</t>
  </si>
  <si>
    <t>Actual memory of the VM.</t>
  </si>
  <si>
    <t>Max Dynamic Memory</t>
  </si>
  <si>
    <t>Dynamically-set maximum memory.</t>
  </si>
  <si>
    <t>Max Static Memory</t>
  </si>
  <si>
    <t>Statically-set absolute maximum memory.</t>
  </si>
  <si>
    <t>Memory Overhead</t>
  </si>
  <si>
    <t>Virtualization memory overhead.</t>
  </si>
  <si>
    <t>Min Dynamic Memory</t>
  </si>
  <si>
    <t>Dynamically-set minimum memory.</t>
  </si>
  <si>
    <t>Min Static Memory</t>
  </si>
  <si>
    <t>Statically-set absolute minimum memory. The least amount this VM can boot with without crashing.</t>
  </si>
  <si>
    <t>Percent Used Internal Memory</t>
  </si>
  <si>
    <t>Percent used internal guest memory.</t>
  </si>
  <si>
    <t>Target Memory</t>
  </si>
  <si>
    <t>Dynamically-set memory target for memory available to this VM.</t>
  </si>
  <si>
    <t>Used internal guest memory.</t>
  </si>
  <si>
    <t>total</t>
  </si>
  <si>
    <t>total per host</t>
  </si>
  <si>
    <t>one pool per server</t>
  </si>
  <si>
    <t>BrokerAdmin</t>
  </si>
  <si>
    <t>True if the user is a BrokerAdmin</t>
  </si>
  <si>
    <t>Catalogs</t>
  </si>
  <si>
    <t>Catalogs the admin is assigned</t>
  </si>
  <si>
    <t>CatalogNames</t>
  </si>
  <si>
    <t>Catalogs with which the admin is associated</t>
  </si>
  <si>
    <t>DesktopGroup</t>
  </si>
  <si>
    <t>Desktop groups with which the admin is associated</t>
  </si>
  <si>
    <t>DesktopGroupNames</t>
  </si>
  <si>
    <t>Desktop group names with which the admin is associated</t>
  </si>
  <si>
    <t>True if admin is enabled</t>
  </si>
  <si>
    <t>FullAdmin</t>
  </si>
  <si>
    <t>True if the admin has all rights</t>
  </si>
  <si>
    <t>Full name of the admin</t>
  </si>
  <si>
    <t>MetadataMap</t>
  </si>
  <si>
    <t>Collection of all the metadata associated with an Administrator</t>
  </si>
  <si>
    <t>Name of the admin</t>
  </si>
  <si>
    <t>ProvisioningAdmin</t>
  </si>
  <si>
    <t>True if the admin is a Provisioning Admin</t>
  </si>
  <si>
    <t>Sid</t>
  </si>
  <si>
    <t>SID of the admin</t>
  </si>
  <si>
    <t>ReadOnly</t>
  </si>
  <si>
    <t>Read only status of the admin</t>
  </si>
  <si>
    <t>Rights</t>
  </si>
  <si>
    <t>Rights of the admin</t>
  </si>
  <si>
    <t>ApplicationType</t>
  </si>
  <si>
    <t>AssociatedDesktopGroupPriorities</t>
  </si>
  <si>
    <t>List of associated desktop group priorities.</t>
  </si>
  <si>
    <t>AssociatedDesktopGroupUids</t>
  </si>
  <si>
    <t>List of associated desktop group uids</t>
  </si>
  <si>
    <t>List of associated users (full names).</t>
  </si>
  <si>
    <t>AssociatedUserNames</t>
  </si>
  <si>
    <t>List of associated users (SAM names).</t>
  </si>
  <si>
    <t>AssociatedUserUPNs</t>
  </si>
  <si>
    <t>List of associated users (user principle names)</t>
  </si>
  <si>
    <t>BrowserName</t>
  </si>
  <si>
    <t>The published application's name. Must be unique in a farm and cannot be null. The length of the name must not exceed 48 characters.</t>
  </si>
  <si>
    <t>ClientFolder</t>
  </si>
  <si>
    <t>The location of the application in the Program Neighborhood interface, backslash-delimited.</t>
  </si>
  <si>
    <t>CommandLineArguments</t>
  </si>
  <si>
    <t>The command-line arguments to use when launching the executable</t>
  </si>
  <si>
    <t>CommandLineExecutable</t>
  </si>
  <si>
    <t>The default initial program.</t>
  </si>
  <si>
    <t>CpuPriorityLevel</t>
  </si>
  <si>
    <t>The description for the published application. The length of the description must not exceed 255 characters.</t>
  </si>
  <si>
    <t>If value is true, the published object will be available to users.</t>
  </si>
  <si>
    <t>IconFromClient</t>
  </si>
  <si>
    <t>IconUid</t>
  </si>
  <si>
    <t>This is the icon UID used for this application. If it is not specified, a generic icon is used.</t>
  </si>
  <si>
    <t>InstanceLimit</t>
  </si>
  <si>
    <t>MetadataKeys</t>
  </si>
  <si>
    <t>All key names of metadata items associated with this application</t>
  </si>
  <si>
    <t>Metadata for this application</t>
  </si>
  <si>
    <t>Unique administrative name of application</t>
  </si>
  <si>
    <t>This is the published name of application as seen by end user. If this is not specified, the value defaults to the administrative name.</t>
  </si>
  <si>
    <t>SecureCmdLineArgumentsEnabled</t>
  </si>
  <si>
    <t>Indicates whether the command-line arguments should be secured</t>
  </si>
  <si>
    <t>ShortcutAddedToDesktop</t>
  </si>
  <si>
    <t>Indicates whether a shortcut to the application should be placed on the user device</t>
  </si>
  <si>
    <t>ShortcutAddedToStartMenu</t>
  </si>
  <si>
    <t>Indicates whether a shortcut to the application should be placed in the user's Start menu on their user device</t>
  </si>
  <si>
    <t>StartMenuFolder</t>
  </si>
  <si>
    <t>The location of the shortcut within the start menu, backslash-delimited. This property is valid only when AddToClientStartMenu is set to true.</t>
  </si>
  <si>
    <t>UUID of the application</t>
  </si>
  <si>
    <t>A unique identifier of an application</t>
  </si>
  <si>
    <t>UserFilterEnabled</t>
  </si>
  <si>
    <t>Indicates if application-specific user filter is enabled</t>
  </si>
  <si>
    <t>Visible</t>
  </si>
  <si>
    <t>Indicates if the application is visible to users.</t>
  </si>
  <si>
    <t>WaitOnPrinterCreation</t>
  </si>
  <si>
    <t>If value is true, wait for printers to be auto-created before starting this application.</t>
  </si>
  <si>
    <t>WorkingDirectory</t>
  </si>
  <si>
    <t>The default working directory ( on a per-server basis), or empty for a server desktop or not to specify a working directory.</t>
  </si>
  <si>
    <t>The type of application. Values are:
0--Unknown
1--ServerInstalled
2--ServerDesktop
3--Content
4--StreamedToServer
5--StreamedToClient
6--StreamedToClientOrInstalled
7--StreamedToClientOrStreamedToServer
8--Null</t>
  </si>
  <si>
    <t>The CPU priority level to use for this application. By default, this is CpuPriorityLevel.Normal. Values are:
0--Unknown
1--BelowNormal
2--Low
3--Normal
4--AboveNormal
5--High
6---Null</t>
  </si>
  <si>
    <t>Specifies if the app icon should be retrieved from the application on the client.
All applications of type HostedOnDesktop cannot set or change this value.</t>
  </si>
  <si>
    <t>conUid</t>
  </si>
  <si>
    <t>Restrict the number of concurrent instances of this published application in the farm to this number.
Specify -1 for no limit. Zero is not a legal value for this property.</t>
  </si>
  <si>
    <t>Broker Session Node</t>
  </si>
  <si>
    <t>Applications Node</t>
  </si>
  <si>
    <t>Administrator Node</t>
  </si>
  <si>
    <t>Version of the Citrix Virtual Delivery Agent (VDA) installed on the machine</t>
  </si>
  <si>
    <t>List of SDK name property of applications in use in the session</t>
  </si>
  <si>
    <t>AutonomouslyBrokered</t>
  </si>
  <si>
    <t>Indicates whether or not the session is anonymously brokered</t>
  </si>
  <si>
    <t>BrokeringDuration</t>
  </si>
  <si>
    <t>Duration of brokering</t>
  </si>
  <si>
    <t>BrokeringTime</t>
  </si>
  <si>
    <t>Time at which session was brokered</t>
  </si>
  <si>
    <t>BrokeringUserName</t>
  </si>
  <si>
    <t>Name of user on brokered session</t>
  </si>
  <si>
    <t>BrokeringUserSID</t>
  </si>
  <si>
    <t>SID of user on brokered session</t>
  </si>
  <si>
    <t>The name of the catalog that the machine hosting the session is assigned to</t>
  </si>
  <si>
    <t>ClientAddress</t>
  </si>
  <si>
    <t>Host name of client connected to desktop</t>
  </si>
  <si>
    <t>IP address of client connected to desktop</t>
  </si>
  <si>
    <t>ClientVersion</t>
  </si>
  <si>
    <t>The version of the Citrix Receiver running on the client connected to the session</t>
  </si>
  <si>
    <t>ConnectedViaHostName</t>
  </si>
  <si>
    <t>The host name of the incoming connection. This is usually a gateway, router or client.</t>
  </si>
  <si>
    <t>ConnectedViaIP</t>
  </si>
  <si>
    <t>The IP of the incoming connection. This is usually a gateway, router or client.</t>
  </si>
  <si>
    <t>The DNS host name of the controller that the session's hosting machine is registered with</t>
  </si>
  <si>
    <t>DesktopGroupname</t>
  </si>
  <si>
    <t>Desktop group name of machine which the brokered session is on</t>
  </si>
  <si>
    <t>DesktopGroupUid</t>
  </si>
  <si>
    <t>Desktop group UID of machine which the brokered session is on</t>
  </si>
  <si>
    <t>Desktop kind, either shared or private</t>
  </si>
  <si>
    <t>DesktopSID</t>
  </si>
  <si>
    <t>The Windows SID of the machine the session is on</t>
  </si>
  <si>
    <t>Desktop UID of brokered session</t>
  </si>
  <si>
    <t>DeviceID</t>
  </si>
  <si>
    <t>Unique identifier for the client device that has most recently been associated with the session</t>
  </si>
  <si>
    <t>DNS name of brokered session</t>
  </si>
  <si>
    <t>EstablishmentTime</t>
  </si>
  <si>
    <t>Time the session was established</t>
  </si>
  <si>
    <t>EstablishmentDuration</t>
  </si>
  <si>
    <t>The duration it took to establish session</t>
  </si>
  <si>
    <t>ExitCode</t>
  </si>
  <si>
    <t>The exit code for the session</t>
  </si>
  <si>
    <t>HardwareID</t>
  </si>
  <si>
    <t>Unique identifier for the client hardware that has been most recently associated with the session</t>
  </si>
  <si>
    <t>Hidden</t>
  </si>
  <si>
    <t>Indicates whether or not brokered session is hidden from the user and not to be reconnected to</t>
  </si>
  <si>
    <t>DNS name of the hypervisor that is hosting the machine hosting the session</t>
  </si>
  <si>
    <t>The name of the hypervisor connection that the machine hosting the session has been assigned to</t>
  </si>
  <si>
    <t>ImageOutofDate</t>
  </si>
  <si>
    <t>Denotes whether the VM image for a hosted machine is out of date and due to be updated to a new master image when the machine next reboots</t>
  </si>
  <si>
    <t>Indicates whether or not the machine hosting session is in maintenance mode</t>
  </si>
  <si>
    <t>IP address of machine hosting session</t>
  </si>
  <si>
    <t>IsPhysical</t>
  </si>
  <si>
    <t>This value is false if the machine hosting the session can be power managed, and true otherwise</t>
  </si>
  <si>
    <t>LaunchedViaHostName</t>
  </si>
  <si>
    <t>Specific name of the host by which the user launched brokered session</t>
  </si>
  <si>
    <t>LaunchedViaIP</t>
  </si>
  <si>
    <t>IP address by which the user launched brokered session</t>
  </si>
  <si>
    <t>LogOnDuration</t>
  </si>
  <si>
    <t>The duration that the user has been logged on to brokered session</t>
  </si>
  <si>
    <t>DNS name of machine hosting the session</t>
  </si>
  <si>
    <t>MachineSummaryState</t>
  </si>
  <si>
    <t>The summary state of the machine: Available; InUse ; Disconnected ; Off; Unregistered; Unknown.</t>
  </si>
  <si>
    <t>UID of machine hosting the session</t>
  </si>
  <si>
    <t>Map of metadata for this session</t>
  </si>
  <si>
    <t>OS type of machine hosting the session</t>
  </si>
  <si>
    <t>PersistUserChanges</t>
  </si>
  <si>
    <t>Describes whether/how the user changes are persisted. Possible values are:OnLocal ,Discard ,OnPvd, Unknown.</t>
  </si>
  <si>
    <t>The current power state of the machine hosting the session.
Possible values are: Unmanaged, Unknown, Unavailable, On, Suspended, TurningOn, TurningOff, Suspending and Resuming.</t>
  </si>
  <si>
    <t>The friendly name of a hosted machine running the session, as used by its hypervisor.
This does not necessarily match either the DNS or AD name of the machine.</t>
  </si>
  <si>
    <t>Protocol</t>
  </si>
  <si>
    <t>The protocol that the session is using, can be either "HDX" or "RDP"</t>
  </si>
  <si>
    <t>ProvisioningType</t>
  </si>
  <si>
    <t>Describes how the machine was provisioned: Manual, PVS, MCS or Unknown</t>
  </si>
  <si>
    <t>SecureIcaActive</t>
  </si>
  <si>
    <t>Indicates whether SecureICA is active on the session</t>
  </si>
  <si>
    <t>SessionKey</t>
  </si>
  <si>
    <t>GUID that provides a unique identifier for this session</t>
  </si>
  <si>
    <t>SessionSupport</t>
  </si>
  <si>
    <t>Indicates if the machine hosting the session supports multiple or single sessions</t>
  </si>
  <si>
    <t>SessionType</t>
  </si>
  <si>
    <t>Indicates if this is an Application or Desktop session</t>
  </si>
  <si>
    <t>SessionID</t>
  </si>
  <si>
    <t>A unique identifier that Remote Desktop Services uses to track the session but it is only unique on that machine</t>
  </si>
  <si>
    <t>The state of the session. Valid values are: Active; Connected; Disconnected; Reconnecting; PreparingSession; NonBrokeredSession; Unknown.</t>
  </si>
  <si>
    <t>Time of most recent state change for session</t>
  </si>
  <si>
    <t>SmartAcessTags</t>
  </si>
  <si>
    <t>Smart access tags for session</t>
  </si>
  <si>
    <t>StartTime</t>
  </si>
  <si>
    <t>Start time for session</t>
  </si>
  <si>
    <t>UID for session</t>
  </si>
  <si>
    <t>UserFullName</t>
  </si>
  <si>
    <t>User full name for session</t>
  </si>
  <si>
    <t>UserUPN</t>
  </si>
  <si>
    <t>User UPN name for session</t>
  </si>
  <si>
    <t>UserName</t>
  </si>
  <si>
    <t>User name for session</t>
  </si>
  <si>
    <t>UserSID</t>
  </si>
  <si>
    <t>User SID for session</t>
  </si>
  <si>
    <t>Address</t>
  </si>
  <si>
    <t>Address of broker service admin</t>
  </si>
  <si>
    <t>Binding</t>
  </si>
  <si>
    <t>Binding of broker service instance</t>
  </si>
  <si>
    <t>InterfaceType</t>
  </si>
  <si>
    <t>Interface type of broker service instance</t>
  </si>
  <si>
    <t>ServiceAccount</t>
  </si>
  <si>
    <t>Account for broker service instance</t>
  </si>
  <si>
    <t>ServiceAccountSID</t>
  </si>
  <si>
    <t>Account SID for broker service instance</t>
  </si>
  <si>
    <t>ServiceGroupName</t>
  </si>
  <si>
    <t>Service group name</t>
  </si>
  <si>
    <t>ServiceGroupUid</t>
  </si>
  <si>
    <t>Service group UID</t>
  </si>
  <si>
    <t>ServiceInstanceUid</t>
  </si>
  <si>
    <t>UID of broker server instance</t>
  </si>
  <si>
    <t>ServiceType</t>
  </si>
  <si>
    <t>Service type of the broker server instance</t>
  </si>
  <si>
    <t>Broker server instance version</t>
  </si>
  <si>
    <t>Broker Service Instance Node</t>
  </si>
  <si>
    <t>Catalog Node</t>
  </si>
  <si>
    <t>Names of Administrators of current catalog</t>
  </si>
  <si>
    <t>Catalog allocation type (values can be: Unknown, Permanent and Random)</t>
  </si>
  <si>
    <t>Number of machines that are assigned to users</t>
  </si>
  <si>
    <t>Number of available machines that are assigned to users</t>
  </si>
  <si>
    <t>Number of available machines</t>
  </si>
  <si>
    <t>Number of available machines not assigned to users</t>
  </si>
  <si>
    <t>The UID of the hypervisor connection that is associated with the machines in the catalog.
This only applies for MCS provisioned catalogs as with other provisioning types, the machines can be from one or more different hypervisor connections.</t>
  </si>
  <si>
    <t>sMachinePhysical</t>
  </si>
  <si>
    <t>Indicates whether the machine is physical.</t>
  </si>
  <si>
    <t>IsRemotePC</t>
  </si>
  <si>
    <t>Specifies if the catalog is a RemotePC catalog or not. Remote PC catalogs automatically configure appropriate machines.</t>
  </si>
  <si>
    <t>LifecycleState</t>
  </si>
  <si>
    <t>LifecycleState of the catalog</t>
  </si>
  <si>
    <t>Catalogs containing physical machines. This applies to only Provisioning Services catalogs.</t>
  </si>
  <si>
    <t>Holds any metadata associated with the catalog</t>
  </si>
  <si>
    <t>MinimumFunctionalLevel</t>
  </si>
  <si>
    <t>The expected minimal functional level of the machines in the catalog.</t>
  </si>
  <si>
    <t>ProvisioningSchemeID</t>
  </si>
  <si>
    <t>The GUID of the provisioning scheme (if any) associated with the catalog. This only applies if the provisioning type is MCS.</t>
  </si>
  <si>
    <t>Catalogs containing machines provided by the Provisioning Services server with the specified address</t>
  </si>
  <si>
    <t>Catalogs containing machines provided by the Provisioning Services server in the specified domain</t>
  </si>
  <si>
    <t>PvsforVM</t>
  </si>
  <si>
    <t>RemotePCGroupUids</t>
  </si>
  <si>
    <t>UIDs of the Remote PC desktop groups associated with this catalog</t>
  </si>
  <si>
    <t>RemotePCHypervisorConnectionUid</t>
  </si>
  <si>
    <t>UID of the hypervisor connection used for powering on RemotePC machines in this catalog (only for catalogs with IsRemotePC set to true)</t>
  </si>
  <si>
    <t>RemoteDesktopGroupPriorities</t>
  </si>
  <si>
    <t>Remote PC desktop groups' association priorities</t>
  </si>
  <si>
    <t>Scopes</t>
  </si>
  <si>
    <t>The list of the delegated admin scopes to which the catalog belongs</t>
  </si>
  <si>
    <t>Specifies the session support of the machines in the catalog: single or multi</t>
  </si>
  <si>
    <t>UID of the virtual desktop</t>
  </si>
  <si>
    <t>Number of unassigned machines (machines not assigned to users)</t>
  </si>
  <si>
    <t>Number of machines used in a desktop group</t>
  </si>
  <si>
    <t>UUID of the virtual desktop</t>
  </si>
  <si>
    <t xml:space="preserve">Controller Node </t>
  </si>
  <si>
    <t>ActiveSiteServices</t>
  </si>
  <si>
    <t>The services that are active on the site</t>
  </si>
  <si>
    <t>AssociatedHypervisorConnectionUids</t>
  </si>
  <si>
    <t>The UIDs of the associated hypervisor connections</t>
  </si>
  <si>
    <t>ControllerVersion</t>
  </si>
  <si>
    <t>Version of the broker controller</t>
  </si>
  <si>
    <t>DesktopsRegistered</t>
  </si>
  <si>
    <t>Number of desktops registered</t>
  </si>
  <si>
    <t>DNS name of the broker controller</t>
  </si>
  <si>
    <t>LastActivityTime</t>
  </si>
  <si>
    <t>Last activity time of the broker controller</t>
  </si>
  <si>
    <t>LastStartTime</t>
  </si>
  <si>
    <t>Last Start time of the broker controller</t>
  </si>
  <si>
    <t>LicensingBurnInDate</t>
  </si>
  <si>
    <t>License burn in date of the broker controller</t>
  </si>
  <si>
    <t>Name of the broker controller machine</t>
  </si>
  <si>
    <t>The metadata for this command.</t>
  </si>
  <si>
    <t>Type of the broker controller machine OS</t>
  </si>
  <si>
    <t>Version of the broker controller OS</t>
  </si>
  <si>
    <t>SID of the broker controller</t>
  </si>
  <si>
    <t>State of the broker controller: Failed, Off, On, Active, Unknown</t>
  </si>
  <si>
    <t>UID of the broker controller</t>
  </si>
  <si>
    <t>Desktop Node</t>
  </si>
  <si>
    <t>Virtual desktop agent version</t>
  </si>
  <si>
    <t>Applications that are currently in use</t>
  </si>
  <si>
    <t>Desktops assigned to a specific client name</t>
  </si>
  <si>
    <t>Desktop assigned to a specific IP address</t>
  </si>
  <si>
    <t>Associated user identified by their full name (usually in the form 'first-name last-name').
Associated users are the current user for shared desktops, and the assigned users for private desktops.</t>
  </si>
  <si>
    <t>AssociatedUserName</t>
  </si>
  <si>
    <t>Associated user for desktop identified by their user name (in the form 'domain\user').
Associated users are the current user for shared desktops, and the assigned users for private desktops.</t>
  </si>
  <si>
    <t>AssociatedUserUPNS</t>
  </si>
  <si>
    <t>Associated user for desktop identified by their User Principle Name (in the form 'user@domain')</t>
  </si>
  <si>
    <t>Desktop with the autonomously brokered session flag</t>
  </si>
  <si>
    <t>Name of catalog to which existing desktop belongs</t>
  </si>
  <si>
    <t>Desktop with a specific client name</t>
  </si>
  <si>
    <t>Client IP address of desktop</t>
  </si>
  <si>
    <t>Desktop with a specific client version</t>
  </si>
  <si>
    <t>ColorDepth</t>
  </si>
  <si>
    <t>Desktop configured with a specific color depth. Valid values are FourBit, EightBit, SixteenBit, and TwentyFourBit.</t>
  </si>
  <si>
    <t>Conditions</t>
  </si>
  <si>
    <t>Outstanding desktop condition. Valid values are CPU, ICALatency, UPMLogonTime</t>
  </si>
  <si>
    <t>Catalog Kind</t>
  </si>
  <si>
    <t>Catalog type(valid values are ThinCloned, SingleImage, PowerManaged, Unmanaged, Pvs, Pvd, and PvsPvd)</t>
  </si>
  <si>
    <t>UID of catalog to which existing desktop belongs to</t>
  </si>
  <si>
    <t>DNS name of the controller with which desktop is registered</t>
  </si>
  <si>
    <t>CPUUsage</t>
  </si>
  <si>
    <t>CPU usage of the desktop</t>
  </si>
  <si>
    <t>ConnectionUser</t>
  </si>
  <si>
    <t>User of the connection</t>
  </si>
  <si>
    <t>Conditions_CPU</t>
  </si>
  <si>
    <t>Indicates very busy CPU when true</t>
  </si>
  <si>
    <t>Indicates high ICA Latency when true</t>
  </si>
  <si>
    <t>DesktopConditions_UMPLogonTime</t>
  </si>
  <si>
    <t>Indicates long UMP Logon Time when true</t>
  </si>
  <si>
    <t>ConfigVersion</t>
  </si>
  <si>
    <t>Version of the site's machine and user policies</t>
  </si>
  <si>
    <t>Host name of the incoming connection. This is usually a proxy or Citrix Access Gateway server</t>
  </si>
  <si>
    <t>IP address of the incoming connection</t>
  </si>
  <si>
    <t>Desktop group name to which existing desktop belongs</t>
  </si>
  <si>
    <t>UID of the group to which existing desktop belongs</t>
  </si>
  <si>
    <t>Denotes what kind of desktop: DesktopsOnly; AppsOnly; DesktopsAndApps; Unknown</t>
  </si>
  <si>
    <t>Description of the virtual desktop</t>
  </si>
  <si>
    <t>DeliveryType</t>
  </si>
  <si>
    <t>Denotes whether the desktop delivers desktops only, apps only, or both: DesktopsOnly; AppsOnly; DesktopsAndApps; Unknown.</t>
  </si>
  <si>
    <t>Desktop with a specific client device ID</t>
  </si>
  <si>
    <t>DNS Name of the virtual desktop</t>
  </si>
  <si>
    <t>FunctionalLevel</t>
  </si>
  <si>
    <t>The functional level of the desktop, if known</t>
  </si>
  <si>
    <t>HardDiskGB</t>
  </si>
  <si>
    <t>Hard Disk size in GB of the virtual desktop</t>
  </si>
  <si>
    <t>Desktop with a specific hardware ID</t>
  </si>
  <si>
    <t>Desktop with a specific machine ID known to the hypervisor</t>
  </si>
  <si>
    <t>Desktop with a specific machine name known to the hypervisor</t>
  </si>
  <si>
    <t>Desktop with a specific name of the hosting hypervisor server</t>
  </si>
  <si>
    <t>Desktop with a specific name of the hosting hypervisor connection</t>
  </si>
  <si>
    <t>Desktop with a specific UID of the hosting hypervisor connection</t>
  </si>
  <si>
    <t>ICASessionLatency</t>
  </si>
  <si>
    <t>ICA session latency of the virtual desktop</t>
  </si>
  <si>
    <t>Desktop with a specific configured icon. Note that desktops with a null IconUid use the icon of the desktop group</t>
  </si>
  <si>
    <t>Desktop if they have an ImageOutOfDate flag</t>
  </si>
  <si>
    <t>Desktop with a specific InMaintenanceMode setting</t>
  </si>
  <si>
    <t>This value is true if the desktop is physical (not power managed by the Citrix Broker Service), and false otherwise</t>
  </si>
  <si>
    <t>IP Address of the virtual desktop</t>
  </si>
  <si>
    <t>Assignment state of the desktop. Private desktops can be assigned to users or IP addresses</t>
  </si>
  <si>
    <t>Reason for the last recorded connection failure; None; SessionPreparation; RegistrationTimeout; ConnectionTimeout; Licensing; Ticketing; Other; Unknown.</t>
  </si>
  <si>
    <t>Last connected time. This is the time that the broker detected that the connection attempt either succeeded or failed</t>
  </si>
  <si>
    <t>LastConnectionUser</t>
  </si>
  <si>
    <t>Last attempted connection by user (in the form 'domain\user')</t>
  </si>
  <si>
    <t>Last deregistered error reason: Last reason given for deregistration of the machine with the broker:
AgentShutdown; AgentSuspended; AgentRequested;IncompatibleVersion; AgentAddressResolutionFailed; AgentNotContactable;
AgentWrongActiveDirectoryOU; EmptyRegistrationRequest; MissingRegistrationCapabilities; MissingAgentVersion; InconsistentRegistrationCapabilities;
NotLicensedForFeature; UnsupportedCredentialSecurityVersion; InvalidRegistrationRequest; SingleMultiSessionMismatch; FunctionalLevelTooLowForCatalog;
FunctionalLevelTooLowForDesktopGroup; PowerOff;DesktopRestart; DesktopRemoved; AgentRejectedSettingsUpdate; SendSettingsFailure; SessionAuditFailure;
SessionPrepareFailure; ContactLost; SettingsCreationFailure; UnknownError; BrokerRegistrationLimitReached; Unknown</t>
  </si>
  <si>
    <t>Last deregistered time</t>
  </si>
  <si>
    <t>Last error reason</t>
  </si>
  <si>
    <t>Last error time</t>
  </si>
  <si>
    <t>Specific time that the hosting information was last updated</t>
  </si>
  <si>
    <t>Specific host name of the Web Interface server from which the user launched the session</t>
  </si>
  <si>
    <t>Specific IP address of the Web Interface server from which the user launched the session</t>
  </si>
  <si>
    <t>LicenseID</t>
  </si>
  <si>
    <t>Specific ID used for licensing.</t>
  </si>
  <si>
    <t>LogicalDiskFreespacePercent</t>
  </si>
  <si>
    <t>Logical disk free space by percent</t>
  </si>
  <si>
    <t>Specified internal machine state: Available; InUse; Disconnected; Off; Unregistered; Unknown.</t>
  </si>
  <si>
    <t>Machine name (in the form 'domain\machine')</t>
  </si>
  <si>
    <t>Specific machine UID</t>
  </si>
  <si>
    <t>KBytes</t>
  </si>
  <si>
    <t>Memory Available in KB</t>
  </si>
  <si>
    <t>MemoryAvailableinMB</t>
  </si>
  <si>
    <t>Mbytes</t>
  </si>
  <si>
    <t>Memory Available in MB</t>
  </si>
  <si>
    <t>MemoryPagesInputPerSec</t>
  </si>
  <si>
    <t>OpsPerSec</t>
  </si>
  <si>
    <t>Memory Pages Input Per Sec</t>
  </si>
  <si>
    <t>MemoryUsage</t>
  </si>
  <si>
    <t>Memory usage of the desktop</t>
  </si>
  <si>
    <t>NetworkUsage</t>
  </si>
  <si>
    <t>Network usage of the desktop</t>
  </si>
  <si>
    <t>Operating system type of the desktop</t>
  </si>
  <si>
    <t>Specific OS version of the desktop</t>
  </si>
  <si>
    <t>PagingFileUsagePeakPercent</t>
  </si>
  <si>
    <t>Paging file usage</t>
  </si>
  <si>
    <t>PagingFileUsagePercent</t>
  </si>
  <si>
    <t>Paging file usage peak</t>
  </si>
  <si>
    <t>PercentProcessorTime</t>
  </si>
  <si>
    <t>Percent processor time</t>
  </si>
  <si>
    <t>PhysicalDiskCurrentQueueLength</t>
  </si>
  <si>
    <t>Physical disk current queue length</t>
  </si>
  <si>
    <t>PhysicalDiskTotalDiskBytesPerSec</t>
  </si>
  <si>
    <t>BytesPerSec</t>
  </si>
  <si>
    <t>Physical disk total disk bytes per sec</t>
  </si>
  <si>
    <t>PhysicalMemoryMB</t>
  </si>
  <si>
    <t>MBytes</t>
  </si>
  <si>
    <t>Physical memory MB of the virtual desktop</t>
  </si>
  <si>
    <t>The current power state of the machine hosting the session. Possible values are: Unmanaged, Unknown, Unavailable, On, Suspended, TurningOn, TurningOff, Suspending and Resuming.</t>
  </si>
  <si>
    <t>rocessWorkingSetAverage</t>
  </si>
  <si>
    <t>Double</t>
  </si>
  <si>
    <t>Total process working set average</t>
  </si>
  <si>
    <t>ProcessorQueueLength</t>
  </si>
  <si>
    <t>Connection to desktop using a specific protocol, for example 'HDX', or 'RDP' published on it (identified by its browser name)</t>
  </si>
  <si>
    <t>PublishedApplications</t>
  </si>
  <si>
    <t>Desktop with a specific application</t>
  </si>
  <si>
    <t>Desktop with a specific published name</t>
  </si>
  <si>
    <t>Personal vDisk stage: Working; PoweringOn; Requested; None; Unknown.</t>
  </si>
  <si>
    <t>Registration state of the desktop; valid values are Registered; Unregistered; AgentError; Unknown.</t>
  </si>
  <si>
    <t>State of current session; indicates if it uses secure ICA or not</t>
  </si>
  <si>
    <t>Desktop configured with a particular SecureIcaRequired setting. Note that the desktop setting of $null indicates that the desktop group value is used.</t>
  </si>
  <si>
    <t>Machine SID of the desktop</t>
  </si>
  <si>
    <t>SmartAccessTags</t>
  </si>
  <si>
    <t>Specific SmartAccess tag of current session.</t>
  </si>
  <si>
    <t>Start time of the desktop session</t>
  </si>
  <si>
    <t>SessionHidden</t>
  </si>
  <si>
    <t>Session property that indicates if a session is hidden. Session properties are always null for multi-session desktops.</t>
  </si>
  <si>
    <t>The state of the session. Valid values are: Active; Connected; Disconnected ; Reconnecting; PreparingSession; NonBrokeredSession; Unknown.</t>
  </si>
  <si>
    <t>The time of the most recent state change for the session</t>
  </si>
  <si>
    <t>Session UID ($null for no session)</t>
  </si>
  <si>
    <t>SessionUsername</t>
  </si>
  <si>
    <t>User name for the current session (in the form 'domain\user')</t>
  </si>
  <si>
    <t>SID of the current session user</t>
  </si>
  <si>
    <t>The summary state of the machine: Available; InUse; Disconnected; Off; Unregistered; Unknown.</t>
  </si>
  <si>
    <t>SystemContextSwitchesPerSec</t>
  </si>
  <si>
    <t>Number of system context switches per second</t>
  </si>
  <si>
    <t>SystemProcessorQueueLength</t>
  </si>
  <si>
    <t>System Processor Queue Length</t>
  </si>
  <si>
    <t>Tags</t>
  </si>
  <si>
    <t>Desktop tag</t>
  </si>
  <si>
    <t>UID of the desktop</t>
  </si>
  <si>
    <t>UnregisteredPowerOffState</t>
  </si>
  <si>
    <t>Machine is in unregistered state and powered off</t>
  </si>
  <si>
    <t>UnregisteredPowerOnState</t>
  </si>
  <si>
    <t>Machine is in unregistered state and powered on</t>
  </si>
  <si>
    <t>VCPU</t>
  </si>
  <si>
    <t>VCPU of the virtual desktop</t>
  </si>
  <si>
    <t>Shut down after use or not (True or False)</t>
  </si>
  <si>
    <t>Desktop Group Node</t>
  </si>
  <si>
    <t>Desktop groups to which the specified administrator has been added</t>
  </si>
  <si>
    <t>Desktop groups with the specified value of AutomaticPowerOnForAssigned</t>
  </si>
  <si>
    <t>Desktop groups with the specified color depth. Valid values are FourBit, EightBit, SixteenBit, and TwentyFourBit.</t>
  </si>
  <si>
    <t>Description of the desktop groups</t>
  </si>
  <si>
    <t>Kind of desktop either private or shared</t>
  </si>
  <si>
    <t>Number of disconnected desktops</t>
  </si>
  <si>
    <t>Number of desktops currently in use</t>
  </si>
  <si>
    <t>Number of desktops never registered</t>
  </si>
  <si>
    <t>Number of desktops in preparing state</t>
  </si>
  <si>
    <t>Number of unregistered desktops</t>
  </si>
  <si>
    <t>The UID of the broker icon to be displayed to users for their desktop(s) in this desktop group.</t>
  </si>
  <si>
    <t>InMaintenceMode</t>
  </si>
  <si>
    <t>Denotes whether or not group is in maintenance mode</t>
  </si>
  <si>
    <t>The LifecycleState of the desktop group</t>
  </si>
  <si>
    <t>Name of desktop group</t>
  </si>
  <si>
    <t>The percentage of machines in the desktop group that should be kept available in an idle state outside peak hours</t>
  </si>
  <si>
    <t xml:space="preserve">The action to be performed after a configurable period of a user session disconnecting outside peak hours.
Possible values are Nothing, Suspend, or Shutdown.
</t>
  </si>
  <si>
    <t>The number of minutes before the configured action should be performed after a user session disconnects outside peak hours</t>
  </si>
  <si>
    <t>OffPeakExtendedDisconnectAction</t>
  </si>
  <si>
    <t>The action to be performed after a second configurable period of a user session disconnecting outside peak hours.
Possible values are Nothing, Suspend, or Shutdown.</t>
  </si>
  <si>
    <t>OffPeakExtendedDisconnectTimeout</t>
  </si>
  <si>
    <t>The number of minutes before the second configured action should be performed after a user session disconnects outside peak hours</t>
  </si>
  <si>
    <t>OffPeakLogOffAction</t>
  </si>
  <si>
    <t>The action to be performed after a configurable period of a user session ending outside peak hours.
Possible values are Nothing, Suspend, or Shutdown.</t>
  </si>
  <si>
    <t>OffPeakLogOffTimeout</t>
  </si>
  <si>
    <t>The number of minutes before the configured action should be performed after a user session ends outside peak hours</t>
  </si>
  <si>
    <t>The percentage of machines in the desktop group that should be kept available in an idle state in peak hours</t>
  </si>
  <si>
    <t>The number of minutes before the configured action should be performed after a user session disconnects in peak hours</t>
  </si>
  <si>
    <t>Number of minutes before the second configured action should be performed after a user session disconnects in peak hours</t>
  </si>
  <si>
    <t>PeakLogOffAction</t>
  </si>
  <si>
    <t>The number of minutes before the configured action should be performed after a user session ends in peak hours</t>
  </si>
  <si>
    <t>ProtocolPriority</t>
  </si>
  <si>
    <t>A list of protocol names in the order in which they should be attempted for use during connection</t>
  </si>
  <si>
    <t>The name that will be displayed to users for their desktop(s) in this desktop group</t>
  </si>
  <si>
    <t>HDX connections to desktops in the new desktop group require the use of a secure protocol or not</t>
  </si>
  <si>
    <t>The time zone name to be used for desktops in this group</t>
  </si>
  <si>
    <t>Total number of desktops in the group</t>
  </si>
  <si>
    <t>Unique ID of the desktop group</t>
  </si>
  <si>
    <t>Internal ID of the desktop group</t>
  </si>
  <si>
    <t>AutomaticPowerOnForAssignedDuringPeak</t>
  </si>
  <si>
    <t>Specifies whether assigned desktops in the desktop are automatically started throughout peak time periods</t>
  </si>
  <si>
    <t>ConfigurationSlotUids</t>
  </si>
  <si>
    <t>UIDs of any configuration slots which hold machine configurations associated with the desktop group</t>
  </si>
  <si>
    <t>The type of resources being published: DesktopsOnly; AppsOnly; DesktopsAndApps; Unknown.</t>
  </si>
  <si>
    <t>Specifies whether the desktop group is a remote PC desktop group</t>
  </si>
  <si>
    <t>MachineConfigurationNames</t>
  </si>
  <si>
    <t>The machine configuration names associated with the desktop group</t>
  </si>
  <si>
    <t>MachineConfigurationUids</t>
  </si>
  <si>
    <t>The machine configuration uids associated with the desktop group</t>
  </si>
  <si>
    <t>Metadata associated with the desktop group</t>
  </si>
  <si>
    <t>The minimum functional level required for the machines in the desktop group to be able to register with the Citrix broker service</t>
  </si>
  <si>
    <t>The list of the delegated admin scopes to which the desktop group belongs</t>
  </si>
  <si>
    <t>Sessions</t>
  </si>
  <si>
    <t>The total number of user sessions currently running on all of the machines in the desktop group</t>
  </si>
  <si>
    <t>TotalApplications</t>
  </si>
  <si>
    <t>Total number of applications associated with the desktop group</t>
  </si>
  <si>
    <t>TurnOnAddedMachine</t>
  </si>
  <si>
    <t>Specifies whether the broker should attempt to turn on power-managed machines when they are added to the desktop group</t>
  </si>
  <si>
    <t>LogicalDiskFreeSpacePercent</t>
  </si>
  <si>
    <t>Logical disk free space</t>
  </si>
  <si>
    <t>Memory available in MB</t>
  </si>
  <si>
    <t>Memory pages input per sec</t>
  </si>
  <si>
    <t>Long</t>
  </si>
  <si>
    <t>ProcessWorkingSet</t>
  </si>
  <si>
    <t>Total process working set</t>
  </si>
  <si>
    <t>ProcessWorkingSetAverage</t>
  </si>
  <si>
    <t>State of broker controller: Failed, Off, On, Active, Unknown</t>
  </si>
  <si>
    <t>System context switches per sec</t>
  </si>
  <si>
    <t>System processor queue length</t>
  </si>
  <si>
    <t>RegistrationRequests</t>
  </si>
  <si>
    <t>Number of registration requests</t>
  </si>
  <si>
    <t>RegistrationRequestsPerSec</t>
  </si>
  <si>
    <t>Registration requests per sec</t>
  </si>
  <si>
    <t>RegistrationRejectsPerSec</t>
  </si>
  <si>
    <t>Registration rejects per sec</t>
  </si>
  <si>
    <t>RegistrationAvgRequestTime</t>
  </si>
  <si>
    <t>Registration average request time</t>
  </si>
  <si>
    <t>SoftRegistrationsPerSec</t>
  </si>
  <si>
    <t>Soft registrations per sec</t>
  </si>
  <si>
    <t>HardRegistrationsPerSec</t>
  </si>
  <si>
    <t>Hard registrations per sec</t>
  </si>
  <si>
    <t>DatabaseConnected</t>
  </si>
  <si>
    <t>Total number of databases connected</t>
  </si>
  <si>
    <t>DatabaseTransactionsPerSec</t>
  </si>
  <si>
    <t>Database transactions per sec</t>
  </si>
  <si>
    <t>DatabaseTransactionErrorsPerSec</t>
  </si>
  <si>
    <t>Database transaction errors per sec</t>
  </si>
  <si>
    <t>DatabaseAvgTransactionTime</t>
  </si>
  <si>
    <t>Database average transaction time</t>
  </si>
  <si>
    <t>ExpiredLaunchesPerSec</t>
  </si>
  <si>
    <t>Expired launches per sec</t>
  </si>
  <si>
    <t>ExpiredRegistrationsPerSec</t>
  </si>
  <si>
    <t>Expired registrations per sec</t>
  </si>
  <si>
    <t>PingRequests</t>
  </si>
  <si>
    <t>Total number of ping requests</t>
  </si>
  <si>
    <t>DeregistrationRequests</t>
  </si>
  <si>
    <t>Total number of deregistration requests</t>
  </si>
  <si>
    <t>ExpiredRegistrations</t>
  </si>
  <si>
    <t>Total number of expired registrations</t>
  </si>
  <si>
    <t>BrokeredSessions</t>
  </si>
  <si>
    <t>Total number of brokered sessions</t>
  </si>
  <si>
    <t>Capabilities the machine supports: MultiSession, CBP1_5, Unknown</t>
  </si>
  <si>
    <t>Internal ID of specific hypervisor</t>
  </si>
  <si>
    <t>IsReady</t>
  </si>
  <si>
    <t>Indicates that the connection is ready to be used in the configuration of managed machines</t>
  </si>
  <si>
    <t>MachineCount</t>
  </si>
  <si>
    <t>Count of machines associated with this hypervisor connection</t>
  </si>
  <si>
    <t>Collection of all the metadata associated to the hypervisor connection</t>
  </si>
  <si>
    <t>Name of the hypervisor attached to desktop</t>
  </si>
  <si>
    <t>Name of the controller under which the hypervisor exists</t>
  </si>
  <si>
    <t>State of the connection between broker and hypervisor: Failed, Off, On, Active, Unknown</t>
  </si>
  <si>
    <t>Internal UID of specific hypervisor</t>
  </si>
  <si>
    <t>DnsResolutionEnabled</t>
  </si>
  <si>
    <t>Indicates whether DNS resolution is enabled</t>
  </si>
  <si>
    <t>LicenseModel</t>
  </si>
  <si>
    <t>The licensing model in use. Values can be 'Concurrent' or 'UserDevice'</t>
  </si>
  <si>
    <t>LicenseEdition</t>
  </si>
  <si>
    <t>LicensingGraceHoursLeft</t>
  </si>
  <si>
    <t>Count of license grace hours remaining</t>
  </si>
  <si>
    <t>LicensingGracePeriodActive</t>
  </si>
  <si>
    <t>Indicates whether license grace period is active or not</t>
  </si>
  <si>
    <t>LicenseGraceSessionsRemaining</t>
  </si>
  <si>
    <t>Count of license grace remaining</t>
  </si>
  <si>
    <t>LicensingOutOfBoxGracePeriodActive</t>
  </si>
  <si>
    <t>Indicates whether out of box grace period is active or not</t>
  </si>
  <si>
    <t>LicensedSessionsActive</t>
  </si>
  <si>
    <t>Count of active license sessions</t>
  </si>
  <si>
    <t>LicenseServerName</t>
  </si>
  <si>
    <t>Name of license server</t>
  </si>
  <si>
    <t>LicenseServerPort</t>
  </si>
  <si>
    <t>Port of license server</t>
  </si>
  <si>
    <t>Id</t>
  </si>
  <si>
    <t>The Id of the load index</t>
  </si>
  <si>
    <t>EffectiveLoadIndex</t>
  </si>
  <si>
    <t>The effective load index of the controller</t>
  </si>
  <si>
    <t>Cpu</t>
  </si>
  <si>
    <t>The CPU usage of the machine</t>
  </si>
  <si>
    <t>The memory usage of the machine</t>
  </si>
  <si>
    <t>The disk usage of the machine</t>
  </si>
  <si>
    <t>The network usage of the machine</t>
  </si>
  <si>
    <t>SessionCount</t>
  </si>
  <si>
    <t>The session count usage of the machine</t>
  </si>
  <si>
    <t>CreatedDate</t>
  </si>
  <si>
    <t>The create date usage of the machine</t>
  </si>
  <si>
    <t>How the machine is allocated to the user (values can be: Unknown, Permanent and Random)</t>
  </si>
  <si>
    <t>List of applications in use on the machine (in the form of browser name)</t>
  </si>
  <si>
    <t>Machines that are assigned to specific client name</t>
  </si>
  <si>
    <t>Machines that are assigned to specific IP address</t>
  </si>
  <si>
    <t>AssociatedUserSIDs</t>
  </si>
  <si>
    <t>User SIDs associated with the machine</t>
  </si>
  <si>
    <t>Current user for shared desktops, and assigned user for private desktop</t>
  </si>
  <si>
    <t>Name of the user associated with virtual desktop (in the form 'domain\user')</t>
  </si>
  <si>
    <t>User Principle Name (in the form 'user@domain')</t>
  </si>
  <si>
    <t>List of the capabilities that the machine supports. Valid capabilities are:MultiSession, CBP1_5, Unknown.</t>
  </si>
  <si>
    <t>Catalog Type(Valid values are ThinCloned, SingleImage, PowerManaged, Unmanaged, Pvs, Pvd, and PvsPvd).</t>
  </si>
  <si>
    <t>UID of the catalog that is associated with the virtual desktop</t>
  </si>
  <si>
    <t>CatalogUUID</t>
  </si>
  <si>
    <t>UUUID of the catalog the machine is a member of</t>
  </si>
  <si>
    <t>The color depth setting configured on the machine.Possible values are:$null, FourBit, EightBit, SixteenBit, and TwentyFourBit.</t>
  </si>
  <si>
    <t>DNS name of the controller the machine is registered to</t>
  </si>
  <si>
    <t>CurrentLoadIndexId</t>
  </si>
  <si>
    <t>Current load index Id of the machine</t>
  </si>
  <si>
    <t>CurrentPowerState</t>
  </si>
  <si>
    <t>Current power state of the machine</t>
  </si>
  <si>
    <t>CurrentRegistrationState</t>
  </si>
  <si>
    <t>Current registration state of the machine</t>
  </si>
  <si>
    <t>CurrentSessionCount</t>
  </si>
  <si>
    <t>Current session count of the machine</t>
  </si>
  <si>
    <t>Denotes whether the machine delivers desktops only, apps only, or both: DesktopsOnly; AppsOnly; DesktopsAndApps; Unknown.</t>
  </si>
  <si>
    <t>Description of the machine</t>
  </si>
  <si>
    <t>DesktopConditions</t>
  </si>
  <si>
    <t>List of outstanding desktop conditions for the machine</t>
  </si>
  <si>
    <t>UID of desktop group the machine is a member of</t>
  </si>
  <si>
    <t>DesktopGroupUUID</t>
  </si>
  <si>
    <t>UUID of desktop group the machine is a member of</t>
  </si>
  <si>
    <t>Name of the desktop group the machine is a member of.</t>
  </si>
  <si>
    <t>Internal ID (UID) of the virtual desktop</t>
  </si>
  <si>
    <t>Denotes whether the machine is private or shared. Note: AllocationType should be used instead</t>
  </si>
  <si>
    <t>DNS name of the virtual desktop</t>
  </si>
  <si>
    <t>FaultState</t>
  </si>
  <si>
    <t>Summary state of any current fault state of the machine</t>
  </si>
  <si>
    <t>Functional level of the machine, if known</t>
  </si>
  <si>
    <t>HostedMachineID</t>
  </si>
  <si>
    <t>Machine name of the virtual desktop as known by hypervisor</t>
  </si>
  <si>
    <t>DNS name of the hypervisor that is hosting the machine if managed</t>
  </si>
  <si>
    <t>HypHypervisorConnectionUid</t>
  </si>
  <si>
    <t>The UUID of the hypervisor connection that the machine’s hosting server is accessed through</t>
  </si>
  <si>
    <t>The UID of the machine's icon that is displayed in StoreFront.</t>
  </si>
  <si>
    <t>The Id of the machine</t>
  </si>
  <si>
    <t>Denotes whether the VM image for a hosted machine is out of date</t>
  </si>
  <si>
    <t>Denotes whether the machine is in maintenance mode</t>
  </si>
  <si>
    <t>IP address of the machine</t>
  </si>
  <si>
    <t>IsPendingUpdate</t>
  </si>
  <si>
    <t>States if the machine is pending</t>
  </si>
  <si>
    <t>This value is true if the machine is physical (ie not power managed by the Citrix Broker service, and false otherwise.</t>
  </si>
  <si>
    <t>IsPreparing</t>
  </si>
  <si>
    <t>boolean</t>
  </si>
  <si>
    <t>Indicates whether the machine is preparing</t>
  </si>
  <si>
    <t>Reason for the last recorded connection failure; None; SessionPreparation; RegistrationTimeout; ConnectionTimeou; Licensing; Ticketing; Other; Unknown.</t>
  </si>
  <si>
    <t>The SAM name (in the form DOMAIN\user) of the user that last attempted a connection with the machine. If the SAM name is not available, the SID is used.</t>
  </si>
  <si>
    <t>Time of last deregistration of machine with the controller</t>
  </si>
  <si>
    <t>Reason for last error on machine</t>
  </si>
  <si>
    <t>Time of last error on machine</t>
  </si>
  <si>
    <t>Last update time of hosting information on machine</t>
  </si>
  <si>
    <t>A life cycle state of the machine.</t>
  </si>
  <si>
    <t>LoadIndex</t>
  </si>
  <si>
    <t>Gives current effective load index for multi-session machines</t>
  </si>
  <si>
    <t>LoadIndexes</t>
  </si>
  <si>
    <t>Gives the last reported individual load indexes that were used in the calculation of the LoadIndex value. This value is only set for multi-session machines.</t>
  </si>
  <si>
    <t>Any metadata that is associated with the machine</t>
  </si>
  <si>
    <t>The machine name from OData</t>
  </si>
  <si>
    <t>Used to identify the operating system that is running on the machine</t>
  </si>
  <si>
    <t>Used to identify the operating system version that is running on the machine</t>
  </si>
  <si>
    <t>Current power state of virtual desktop. Possible values are: Unmanaged, Unknown, Unavailable, On, Suspended, TurningOn, TurningOff, Suspending and Resuming.</t>
  </si>
  <si>
    <t>List of applications published by the machine (displayed as browser names)</t>
  </si>
  <si>
    <t>The name of the machine that is displayed in StoreFront, if the machine has been published</t>
  </si>
  <si>
    <t>Personal vDisk stage. Valid values are Working; PoweringOn; Requested; None; Unknown.</t>
  </si>
  <si>
    <t>Registration state of the desktop. Valid values are :Registered, Unregistered, and AgentError.</t>
  </si>
  <si>
    <t>ScheduledReboot</t>
  </si>
  <si>
    <t>Indicates the state of any scheduled reboot operation for a machine</t>
  </si>
  <si>
    <t>SecureIcaReq</t>
  </si>
  <si>
    <t>Flag indicates whether SecureICA is required or not when starting a session on the machine</t>
  </si>
  <si>
    <t>SessionAutonomouslyBrokered</t>
  </si>
  <si>
    <t>Session property indicating if the current session was started without the use of the broker</t>
  </si>
  <si>
    <t>SessionClientAddress</t>
  </si>
  <si>
    <t>Session property indicating the IP address of the client connected to the machine</t>
  </si>
  <si>
    <t>SessionClientName</t>
  </si>
  <si>
    <t>Session property indicating the host name of the client connected to the machine</t>
  </si>
  <si>
    <t>SessionClientVersion</t>
  </si>
  <si>
    <t>SessionConnectedViaHostName</t>
  </si>
  <si>
    <t>Session property, indicates host name of the connection gateway, router or client</t>
  </si>
  <si>
    <t>SessionConnectedViaIP</t>
  </si>
  <si>
    <t>Session property, indicates the IP address of the connection gateway, router or client</t>
  </si>
  <si>
    <t>Number of sessions on the machine</t>
  </si>
  <si>
    <t>SessionDeviceId</t>
  </si>
  <si>
    <t>Session property indicating a unique identifier for the client device that has most recently been associated with the current session</t>
  </si>
  <si>
    <t>SessionHardwareId</t>
  </si>
  <si>
    <t>Session property indicating a unique identifier for the client hardware that has been most recently associated with the current session</t>
  </si>
  <si>
    <t>Indicates whether or not the session is hidden</t>
  </si>
  <si>
    <t>The key of current session on the machine</t>
  </si>
  <si>
    <t>SessionLaunchedViaHostname</t>
  </si>
  <si>
    <t>Denotes the host name of the StoreFront server used to launch the current brokered session</t>
  </si>
  <si>
    <t>SessionLaunchedViaIP</t>
  </si>
  <si>
    <t>Denotes the IP address of the StoreFront server used to launch the current brokered session</t>
  </si>
  <si>
    <t>SessionProtocol</t>
  </si>
  <si>
    <t>Denotes the protocol that the current session is using, can be either HDX or RDP</t>
  </si>
  <si>
    <t>SessionSecureIcaActive</t>
  </si>
  <si>
    <t>Indicates whether or not secure ICA active on the current session</t>
  </si>
  <si>
    <t>SessionsEstablished</t>
  </si>
  <si>
    <t>The SID of the machine</t>
  </si>
  <si>
    <t>SessionSmartAccessTags</t>
  </si>
  <si>
    <t>Smart access tags for current session</t>
  </si>
  <si>
    <t>SessionsPending</t>
  </si>
  <si>
    <t>SessionStartTime</t>
  </si>
  <si>
    <t>Start time for current session</t>
  </si>
  <si>
    <t>State of current session: Active = 0; Connected = 10; Disconnected = 20; Reconnecting = 30; PreparingSession = 40; NonBrokeredSession = 50; Unknown = 100.</t>
  </si>
  <si>
    <t>Time current session last changed state</t>
  </si>
  <si>
    <t>Indicates session support for the machine, single or multi</t>
  </si>
  <si>
    <t>Name of current session user</t>
  </si>
  <si>
    <t>MachineSID</t>
  </si>
  <si>
    <t>SupportedPowerActions</t>
  </si>
  <si>
    <t>A list of power actions supported by this machine.</t>
  </si>
  <si>
    <t>Tags for the machine</t>
  </si>
  <si>
    <t>Internal ID(UID) of the machine object</t>
  </si>
  <si>
    <t>Universally unique identifier (UUID) of the machine object</t>
  </si>
  <si>
    <t>VMToolsState</t>
  </si>
  <si>
    <t>State of hypervisor tools on the VM machine, if any</t>
  </si>
  <si>
    <t>WillShutDownAfterUse</t>
  </si>
  <si>
    <t>Machine will shut down after use (True or False)</t>
  </si>
  <si>
    <t>WindowsConnectionSetting</t>
  </si>
  <si>
    <t>Percentage of all desktops available</t>
  </si>
  <si>
    <t>Percentage of disconnected desktops</t>
  </si>
  <si>
    <t>Number of desktops in maintenance mode</t>
  </si>
  <si>
    <t>Percent of desktops in maintenance mode</t>
  </si>
  <si>
    <t>Percent of desktops currently in use</t>
  </si>
  <si>
    <t>Percent of desktops never registered</t>
  </si>
  <si>
    <t>Percent of desktops in preparing state</t>
  </si>
  <si>
    <t>Total number of all desktops</t>
  </si>
  <si>
    <t>Percent of unregistered desktops</t>
  </si>
  <si>
    <t>DesktopsUnregisteredPowerOff</t>
  </si>
  <si>
    <t>Number of unregistered desktops which are powered off</t>
  </si>
  <si>
    <t>DesktopsUnregisteredPowerOffPercent</t>
  </si>
  <si>
    <t>Percent of unregistered desktops which are powered off</t>
  </si>
  <si>
    <t>DesktopsUnregisteredPowerOn</t>
  </si>
  <si>
    <t>Number of unregistered desktops which are powered on</t>
  </si>
  <si>
    <t>DesktopsUnregisteredPowerOnPercent</t>
  </si>
  <si>
    <t>Percent of unregistered desktops which are powered on</t>
  </si>
  <si>
    <t>Number of hypervisors</t>
  </si>
  <si>
    <t>Total number of machines</t>
  </si>
  <si>
    <t>DesktopInteract</t>
  </si>
  <si>
    <t>Windows service that runs on the interactive desktop</t>
  </si>
  <si>
    <t>DisplayName</t>
  </si>
  <si>
    <t>Display name of the service in the UI</t>
  </si>
  <si>
    <t>ErrorControl</t>
  </si>
  <si>
    <t>Instructions for how to proceed if the driver for the service fails to load or initialize</t>
  </si>
  <si>
    <t>Exit codes generated when a service fails without an error message</t>
  </si>
  <si>
    <t>Name of the service</t>
  </si>
  <si>
    <t>Path</t>
  </si>
  <si>
    <t>Path of the service</t>
  </si>
  <si>
    <t>ProcessId</t>
  </si>
  <si>
    <t>Process Id of the service</t>
  </si>
  <si>
    <t>Type of the service: Kernel Driver; File System Driver Adapter; Recognizer Driver; Own Process; Share Process; Interactive Process; Null</t>
  </si>
  <si>
    <t>Started</t>
  </si>
  <si>
    <t>States whether or not service has started</t>
  </si>
  <si>
    <t>StartMode</t>
  </si>
  <si>
    <t>Start mode of the service: Boot; System; Auto;Manual; Disabled; Null</t>
  </si>
  <si>
    <t>State of the service: Stopped;StartPending; StopPending; Running; ContinuePending; PausePending; Paused; Null</t>
  </si>
  <si>
    <t>Status of the service: Ignore; Normal; Severe; Critical; Null</t>
  </si>
  <si>
    <t>BrokerServiceStatus</t>
  </si>
  <si>
    <t>DBVersion</t>
  </si>
  <si>
    <t>DB version of the broker controller</t>
  </si>
  <si>
    <t>HypConnectionUid</t>
  </si>
  <si>
    <t>Hypervisor Connection UID of the broker controller</t>
  </si>
  <si>
    <t>InitialCatalog</t>
  </si>
  <si>
    <t>Initial catalog of the broker controller</t>
  </si>
  <si>
    <t>IntegratedSecurity</t>
  </si>
  <si>
    <t>Integrated security of the broker controller</t>
  </si>
  <si>
    <t>Name of the site</t>
  </si>
  <si>
    <t>The metadata for the broker controller of the site</t>
  </si>
  <si>
    <t>The default SecureICA usage requirements for new desktop groups on the site</t>
  </si>
  <si>
    <t>Server for the broker controller</t>
  </si>
  <si>
    <t>TrustRequestsSentToTheXmlServicePort</t>
  </si>
  <si>
    <t>Indicates whether to trust requests sent to the XML Service</t>
  </si>
  <si>
    <t>eakLogOffTimeout</t>
  </si>
  <si>
    <t>Specifies the session support (single/multi) of the machines in the desktop group.
Machines with the incorrect session support for the desktop group will be unable to register with the Citrix Broker Service.</t>
  </si>
  <si>
    <t>HealthInfo Node</t>
  </si>
  <si>
    <t>Hypervisor Node</t>
  </si>
  <si>
    <t>License Server Node</t>
  </si>
  <si>
    <t>Load Indexes</t>
  </si>
  <si>
    <t>Machine Node</t>
  </si>
  <si>
    <t>Last reason given for deregistration of the machine with the broker: AgentShutdown; AgentSuspended;
AgentRequested;IncompatibleVersion; AgentAddressResolutionFailed; AgentNotContactable; AgentWrongActiveDirectoryOU;
EmptyRegistrationRequest; MissingRegistrationCapabilities; MissingAgentVersion; InconsistentRegistrationCapabilities; NotLicensedForFeature;
UnsupportedCredentialSecurityVersion; InvalidRegistrationRequest; SingleMultiSessionMismatch; FunctionalLevelTooLowForCatalog;
FunctionalLevelTooLowForDesktopGroup; PowerOff;DesktopRestart; DesktopRemoved; AgentRejectedSettingsUpdate; SendSettingsFailure;
SessionAuditFailure; SessionPrepareFailure; ContactLost; SettingsCreationFailure; UnknownError; BrokerRegistrationLimitReached; Unknown</t>
  </si>
  <si>
    <t>The internal state of the machine; reported while the machine is registered to a controller, plus some private Citrix Broker Service states while the machine is not registered.
Specified internal machine state: Available; InUse; Disconnected; Off; Unregistered; Unknown.</t>
  </si>
  <si>
    <t>Number of pending (brokered but not yet established) sessions on this machine.
For multi-session machines this also includes established sessions which have not yet completed their logon processing.</t>
  </si>
  <si>
    <t>The logon mode reported by Windows itself (multi-session machines only).
Values are: LogonEnabled; Draining; DrainingUntilRestart; LogonDisabled; Unknown. For single-session machines the value is always hardwired to LogonEnabled.</t>
  </si>
  <si>
    <t>Resource Node</t>
  </si>
  <si>
    <t>Services Node</t>
  </si>
  <si>
    <t xml:space="preserve">Site Node </t>
  </si>
  <si>
    <t>UnknownBroker service status.
Possible values are: String; DBUnconfigured; DBRejectedConnection; InvalidDBConfigured; DBNotFound; DBMissingOptionalFeature;
DBMissingMandatoryFeature; DBNewerVersionThanService; DBOlderVersionThanService; DBVersionChangeInProgress; OK; PendingFailure; Failed; Unknown</t>
  </si>
  <si>
    <t>Farm</t>
  </si>
  <si>
    <t>AdministratorType</t>
  </si>
  <si>
    <t>The type of the administrator user connecting to the farm. Each number is assigned an operational status value of supported components, as follows:
0: Unknown
1: Full
2: View Only
3: Custom
4: Null</t>
  </si>
  <si>
    <t>FarmName</t>
  </si>
  <si>
    <t>The name of the farm.</t>
  </si>
  <si>
    <t>The name of the machine that created the instance.</t>
  </si>
  <si>
    <t>ServerVersion</t>
  </si>
  <si>
    <t>The version of the server to which the client is connected.</t>
  </si>
  <si>
    <t>The total number of the user sessions created.</t>
  </si>
  <si>
    <t>ActiveSessionCount</t>
  </si>
  <si>
    <t>The total number of active user sessions.</t>
  </si>
  <si>
    <t>Administrators</t>
  </si>
  <si>
    <t>The ID of the object.</t>
  </si>
  <si>
    <t>AdministratorName</t>
  </si>
  <si>
    <t>A user friendly name for the Citrix administrator.</t>
  </si>
  <si>
    <t>The type of the Citrix administrator user which connects to the Xenapp farm. Each number is assigned an operational status value of supported components, as follows:
0: Unknown
1: Full
2: View Only
3: Custom
4: Null</t>
  </si>
  <si>
    <t>administratorId</t>
  </si>
  <si>
    <t>Indicates if the Citrix administrator is enabled or not.</t>
  </si>
  <si>
    <t>FarmPrivileges</t>
  </si>
  <si>
    <t>The farm level privileges.</t>
  </si>
  <si>
    <t>FolderPrivileges</t>
  </si>
  <si>
    <t>The folder level privileges.</t>
  </si>
  <si>
    <t>Applications</t>
  </si>
  <si>
    <t>AccessSessionConditions</t>
  </si>
  <si>
    <t>A collection of access conditions to be met by the incoming Access Gateway connections. This collection might be empty but is not applicable for a null value. It is ignored if AllowConnectionsThroughAccessGateway is false.
If this collection is empty, any Citrix Access Gateway connection is allowed. Otherwise, the Gateway connection must meet at least one filter-farm combination in this list. The first part of the KeyValuePair is the Access Gateway farm name and the second part is the filter name.</t>
  </si>
  <si>
    <t>AccessSessionConditionsEnabled</t>
  </si>
  <si>
    <t>Indicates if the list of conditions is enabled.</t>
  </si>
  <si>
    <t>AddToClientDesktop</t>
  </si>
  <si>
    <t>Creates a shortcut to the application on the user’s local desktop.</t>
  </si>
  <si>
    <t>AddToClientStartMenu</t>
  </si>
  <si>
    <t>Create a shortcut on the client’s start menu.</t>
  </si>
  <si>
    <t>AlternateProfiles</t>
  </si>
  <si>
    <t>A collection of alternate UNC paths and IP addresses to use this streamed application and provide better performance.</t>
  </si>
  <si>
    <t>AnonymousConnectionsAllowed</t>
  </si>
  <si>
    <t>Allow all client users to start the application without specifying a user name, domain name, and password.</t>
  </si>
  <si>
    <t>ApplicationId</t>
  </si>
  <si>
    <t>The application ID of the object.</t>
  </si>
  <si>
    <t>AudioRequired</t>
  </si>
  <si>
    <t>Denies connections that cannot support the default audio type. This property is valid only if DefaultAudioType is not set to NotRequired.</t>
  </si>
  <si>
    <t>AudioType</t>
  </si>
  <si>
    <t>The legacy audio type to be used by default. Each number is assigned an operational status value of supported components, as follows:
0: Unknown
1: None
2: Basic
3: Null</t>
  </si>
  <si>
    <t>The published application's name. It must be unique in a farm and is not applicable for null. The length of the name must not exceed 48 characters.</t>
  </si>
  <si>
    <t>CachingOption</t>
  </si>
  <si>
    <t>The type of caching to be used for a streamed application. This property is valid only if AllowOfflineAccess is set to true.</t>
  </si>
  <si>
    <t>The type of application. Each number is assigned an operational status value of supported components, as follows:
0: Unknown
1: ServerInstalled
2: ServerDesktop
3: Content
4: StreamedToServer
5: StreamedToClient
6: StreamedToClientOrInstalled
7: StreamedToClientOrStreamedToServer
8: Null
0: Unknown
1: ServerInstalled
2: ServerDesktop
3: Content
4: StreamedToServer
5: StreamedToClient
6: StreamedToClientOrInstalled
7: StreamedToClientOrStreamedToServer
8: Null</t>
  </si>
  <si>
    <t>The color depth to use by default. Each number is assigned an operational status value of supported components, as follows:
0: Unknown
1: Colors8Bit
2: Colors16Bit
3: Colors32Bit
4: Null</t>
  </si>
  <si>
    <t>ConnectionsThroughAccessGatewayAllowed</t>
  </si>
  <si>
    <t>Allows connection to the applications through Citrix Access Gateway.</t>
  </si>
  <si>
    <t>ContentAddress</t>
  </si>
  <si>
    <t>The UNC or URL of the published content</t>
  </si>
  <si>
    <t xml:space="preserve">The CPU priority level to be used for the application. Each number is assigned an operational status value of supported components, as follows:
0: Unknown
1: BelowNormal
2: Low
3: Normal
4: AboveNormal
5: High
6: Null
</t>
  </si>
  <si>
    <t>The name of the application. This name is not guaranteed to be unique in the system. However, the name must be unique under the parent folder where the application is located. The length of the name must not exceed 255 characters.</t>
  </si>
  <si>
    <t>Indicates that the published object is available to the users.</t>
  </si>
  <si>
    <t>EncryptionLevel</t>
  </si>
  <si>
    <t>The default encryption level for the application's sessions. Each number is assigned an operational status value of supported components, as follows:
0: Unknown
1: Basic
2: LogOn
3: Bits40
4: Bits56
5: Bits128
6: Null</t>
  </si>
  <si>
    <t>EncryptionRequired</t>
  </si>
  <si>
    <t>Rejects the connections that cannot support the default encryption level. This property is valid only if DefaultEncryptionLevel is not set to Basic.</t>
  </si>
  <si>
    <t>FolderPath</t>
  </si>
  <si>
    <t>The parent folder path of the published application.</t>
  </si>
  <si>
    <t>HideWhenDisabled</t>
  </si>
  <si>
    <t>Hides the application when disabled.</t>
  </si>
  <si>
    <t>Restricts the number of concurrent instances of a published application in the farm. Specify 1 for no limit. 0 is not a legal value for this property.</t>
  </si>
  <si>
    <t>LoadBalancingApplicationCheckEnabled</t>
  </si>
  <si>
    <t>Enables the application installation check during load balancing.</t>
  </si>
  <si>
    <t>The name of the machine that created this instance.</t>
  </si>
  <si>
    <t>MaximizedOnStartup</t>
  </si>
  <si>
    <t>Maximizes the application window on startup.</t>
  </si>
  <si>
    <t>MultipleInstancesPerUserAllowed</t>
  </si>
  <si>
    <t>Limit each user to only one instance of an application at a time.</t>
  </si>
  <si>
    <t>OfflineAccessAllowed</t>
  </si>
  <si>
    <t>Supports offline access.</t>
  </si>
  <si>
    <t>OtherConnectionsAllowed</t>
  </si>
  <si>
    <t>Allows connections to an application except the Citrix Access Gateway</t>
  </si>
  <si>
    <t>PreLaunch</t>
  </si>
  <si>
    <t>The application changes to a special pre-launched application.</t>
  </si>
  <si>
    <t>ProfileLocation</t>
  </si>
  <si>
    <t>The UNC path of the profile is used, by default.</t>
  </si>
  <si>
    <t>ProfileProgramArguments</t>
  </si>
  <si>
    <t>The arguments to pass into the streamed application.</t>
  </si>
  <si>
    <t>ProfileProgramName</t>
  </si>
  <si>
    <t>The name of the application to be used in the profile.</t>
  </si>
  <si>
    <t>RunAsLeastPrivilegedUser</t>
  </si>
  <si>
    <t>Executes the streamed application as a least-privileged user.</t>
  </si>
  <si>
    <t>SequenceNumber</t>
  </si>
  <si>
    <t>The internal sequence number of the application.</t>
  </si>
  <si>
    <t>The user session count of the application.</t>
  </si>
  <si>
    <t>SslConnectionEnabled</t>
  </si>
  <si>
    <t>Allows SSL connection for the application. This cannot be enforced as a minimum requirement on the client side.</t>
  </si>
  <si>
    <t>TitleBarHidden</t>
  </si>
  <si>
    <t>Hides the application's title bar.</t>
  </si>
  <si>
    <t>Waits for printers to be auto-created before starting the application.</t>
  </si>
  <si>
    <t>WindowType</t>
  </si>
  <si>
    <t>The window size/type to be used, by default.</t>
  </si>
  <si>
    <t>The default working directory (on a per-server basis), or empty for a server desktop or not to specify a working directory.</t>
  </si>
  <si>
    <t>LoadBalancingPolicy</t>
  </si>
  <si>
    <t>Specifies the new description for the policy.</t>
  </si>
  <si>
    <t>Enables or disables the policy.</t>
  </si>
  <si>
    <t>PolicyId</t>
  </si>
  <si>
    <t>The ID of this object.</t>
  </si>
  <si>
    <t>PolicyName</t>
  </si>
  <si>
    <t>Specifies the name of the policy.</t>
  </si>
  <si>
    <t>Sets the priority for this policy. This number is used to sort policies. A priority number of 1 is the highest. By default, new policies are given the lowest priority.</t>
  </si>
  <si>
    <t>LoadEvaluator</t>
  </si>
  <si>
    <t>ApplicationBrowserName</t>
  </si>
  <si>
    <t>The browser name of published application in the application usage rule.</t>
  </si>
  <si>
    <t>ApplicationUserLoad</t>
  </si>
  <si>
    <t>The application load for the application usage rule.</t>
  </si>
  <si>
    <t>ApplicationUserLoadEnabled</t>
  </si>
  <si>
    <t>The application usage rule enabled flag.</t>
  </si>
  <si>
    <t>ContextSwitches</t>
  </si>
  <si>
    <t>The number of context switches for the context switch rule.</t>
  </si>
  <si>
    <t>ContextSwitchesEnabled</t>
  </si>
  <si>
    <t>The context switches rule enabled flag.</t>
  </si>
  <si>
    <t>CpuUtilization</t>
  </si>
  <si>
    <t>The CPU utilization threshold for the CPU utilization rule.</t>
  </si>
  <si>
    <t>CpuUtilizationEnabled</t>
  </si>
  <si>
    <t>The CPU utilization rule enabled flag.</t>
  </si>
  <si>
    <t>The load evaluator description.</t>
  </si>
  <si>
    <t>DiskDataIO</t>
  </si>
  <si>
    <t>The disk data IO setting for the disk data IO rule.</t>
  </si>
  <si>
    <t>DiskDataIOEnabled</t>
  </si>
  <si>
    <t>The disk data IO rule enabled flag.</t>
  </si>
  <si>
    <t>DiskOperations</t>
  </si>
  <si>
    <t>The setting for disk operations rule.</t>
  </si>
  <si>
    <t>DiskOperationsEnabled</t>
  </si>
  <si>
    <t>The disk operations rule enabled flag.</t>
  </si>
  <si>
    <t>FridaySchedule</t>
  </si>
  <si>
    <t>Friday schedules for the scheduling rule.</t>
  </si>
  <si>
    <t>IPRanges</t>
  </si>
  <si>
    <t>The IP ranges for the IP range rule.</t>
  </si>
  <si>
    <t>IPRangesAllowed</t>
  </si>
  <si>
    <t>The allowed IP ranges for the IP range rule.</t>
  </si>
  <si>
    <t>IPRangesEnabled</t>
  </si>
  <si>
    <t>The denied IP ranges for the IP range rule.</t>
  </si>
  <si>
    <t>IsBuiltIn</t>
  </si>
  <si>
    <t>The built-in load evaluator (Default, Advanced).</t>
  </si>
  <si>
    <t>LoadEvaluatorId</t>
  </si>
  <si>
    <t>LoadEvaluatorName</t>
  </si>
  <si>
    <t>The load evaluator name.</t>
  </si>
  <si>
    <t>LoadThrottling</t>
  </si>
  <si>
    <t>Load throttling setting for the load throttling rule. Each number is assigned an operational status value of supported components, as follows:
0: Unknown
1: Extreme
2: High
3: MediumHigh
4: Medium
5: MediumLow
6: Null</t>
  </si>
  <si>
    <t>LoadThrottlingEnabled</t>
  </si>
  <si>
    <t>The load throttling rule enabled flag.</t>
  </si>
  <si>
    <t>The memory usage setting for the memory usage rule.</t>
  </si>
  <si>
    <t>MemoryUsageEnabled</t>
  </si>
  <si>
    <t>The memory usage rule enabled flag.</t>
  </si>
  <si>
    <t>MondaySchedule</t>
  </si>
  <si>
    <t>Monday schedules for scheduling rule.</t>
  </si>
  <si>
    <t>PageFaults</t>
  </si>
  <si>
    <t>Page faults setting for the page fault rule.</t>
  </si>
  <si>
    <t>PageFaultsEnabled</t>
  </si>
  <si>
    <t>The page fault rule enabled flag.</t>
  </si>
  <si>
    <t>PageSwaps</t>
  </si>
  <si>
    <t>The page swaps setting for the page swap rule.</t>
  </si>
  <si>
    <t>PageSwapsEnabled</t>
  </si>
  <si>
    <t>The page swap rule enabled flag.</t>
  </si>
  <si>
    <t>SaturdaySchedule</t>
  </si>
  <si>
    <t>Saturday schedules for scheduling rule.</t>
  </si>
  <si>
    <t>ScheduleEnabled</t>
  </si>
  <si>
    <t>The scheduling rule enabled flag.</t>
  </si>
  <si>
    <t>ServerUserLoad</t>
  </si>
  <si>
    <t>The server usage setting for the server usage load rule.</t>
  </si>
  <si>
    <t>ServerUserLoadEnabled</t>
  </si>
  <si>
    <t>The server usage load rule enabled flag.</t>
  </si>
  <si>
    <t>SundaySchedule</t>
  </si>
  <si>
    <t>Sunday schedules for scheduling rule.</t>
  </si>
  <si>
    <t>ThursdaySchedule</t>
  </si>
  <si>
    <t>Thursday schedules for scheduling rule.</t>
  </si>
  <si>
    <t>TuesdaySchedule</t>
  </si>
  <si>
    <t>Tuesday schedules for scheduling rule.</t>
  </si>
  <si>
    <t>WednesdaySchedule</t>
  </si>
  <si>
    <t>Wednesday schedules for scheduling rule.</t>
  </si>
  <si>
    <t>Servers</t>
  </si>
  <si>
    <t>CitrixEdition</t>
  </si>
  <si>
    <t>The Citrix product edition.</t>
  </si>
  <si>
    <t>CitrixEditionString</t>
  </si>
  <si>
    <t>The custom Citrix product edition value.</t>
  </si>
  <si>
    <t>CitrixInstallDate</t>
  </si>
  <si>
    <t>The Citrix product installation date.</t>
  </si>
  <si>
    <t>CitrixInstallPath</t>
  </si>
  <si>
    <t>The Citrix product installation path.</t>
  </si>
  <si>
    <t>CitrixProductName</t>
  </si>
  <si>
    <t>The Citrix product name.</t>
  </si>
  <si>
    <t>CitrixServicePack</t>
  </si>
  <si>
    <t>The Citrix product service pack information.</t>
  </si>
  <si>
    <t>CitrixVersion</t>
  </si>
  <si>
    <t>The Citrix product version.</t>
  </si>
  <si>
    <t>ElectionPreference</t>
  </si>
  <si>
    <t>The zone election preference. Each number is assigned an operational status value of supported components, as follows:
0: Unknown
1: MostPreferred
2: Preferred
3: DefaultPreference
4: NotPreferred
5: WorkerMode
6: Null</t>
  </si>
  <si>
    <t>The parent folder path name.</t>
  </si>
  <si>
    <t>IcaPortNumber</t>
  </si>
  <si>
    <t>The configured ICA port number.</t>
  </si>
  <si>
    <t>IPAddresses</t>
  </si>
  <si>
    <t>The IP addresses. It includes IPV4 and IPV6 addresses.</t>
  </si>
  <si>
    <t>Is64Bit</t>
  </si>
  <si>
    <t>Indicates if this server is running a 64-bit operating system.</t>
  </si>
  <si>
    <t>IsSpoolerHealthy</t>
  </si>
  <si>
    <t>The health of the server print spooler. Each number is assigned an operational status value of supported components, as follows:
0: False
1: True
2: Unknown
3: Null</t>
  </si>
  <si>
    <t>The license server server name. This setting is only displayed for the server where cmdlet is executed.</t>
  </si>
  <si>
    <t>LicenseServerPortNumber</t>
  </si>
  <si>
    <t>The license server port number. This setting is only displayed for the server where cmdlet is executed.</t>
  </si>
  <si>
    <t>LogOnMode</t>
  </si>
  <si>
    <t>Gets the logon control mode. Each number is assigned an operational status value of supported components, as follows:
0: Unknown
1: AllowLogOns
2: ProhibitNewLogOnsUntilRestart
3: ProhibitNewLogOns
4: ProhibitLogOns
5: Null</t>
  </si>
  <si>
    <t>LogOnsEnabled</t>
  </si>
  <si>
    <t>Indicates if logons are enabled.</t>
  </si>
  <si>
    <t>OSServicePack</t>
  </si>
  <si>
    <t>The operating system service pack information.</t>
  </si>
  <si>
    <t>The operating system version number.</t>
  </si>
  <si>
    <t>PcmMode</t>
  </si>
  <si>
    <t>The Power Management Control Mode. Each number is assigned an operational status value of supported components, as follows:
0: Unknown
1: Normal
2: DrainUntilRestart
3: Drain
4: Null</t>
  </si>
  <si>
    <t>RdpPortNumber</t>
  </si>
  <si>
    <t>The configured RDP port number.</t>
  </si>
  <si>
    <t>ServerFqdn</t>
  </si>
  <si>
    <t>The FQDN (Fully Qualified Domain Name) of the server.</t>
  </si>
  <si>
    <t>ServerId</t>
  </si>
  <si>
    <t>The ID of the server.</t>
  </si>
  <si>
    <t>ServerName</t>
  </si>
  <si>
    <t>The name of the server. This name is unique in the farm.</t>
  </si>
  <si>
    <t>The user session count.</t>
  </si>
  <si>
    <t>ZoneName</t>
  </si>
  <si>
    <t>The zone name where this server belongs.</t>
  </si>
  <si>
    <t>AccountDisplayName</t>
  </si>
  <si>
    <t>The user account display name.</t>
  </si>
  <si>
    <t>BasePriority</t>
  </si>
  <si>
    <t>The base priority.</t>
  </si>
  <si>
    <t>CreationTime</t>
  </si>
  <si>
    <t>The creation time.</t>
  </si>
  <si>
    <t>CurrentPagedPoolQuota</t>
  </si>
  <si>
    <t>The current paged pool quota.</t>
  </si>
  <si>
    <t>CurrentVirtualSize</t>
  </si>
  <si>
    <t>The current virtual memory size.</t>
  </si>
  <si>
    <t>CurrentWorkingSetSize</t>
  </si>
  <si>
    <t>The current working set size.</t>
  </si>
  <si>
    <t>KernelTime</t>
  </si>
  <si>
    <t>The kernel time.</t>
  </si>
  <si>
    <t>PageFaultCount</t>
  </si>
  <si>
    <t>The page fault count.</t>
  </si>
  <si>
    <t>PageFileUsage</t>
  </si>
  <si>
    <t>The page file use.</t>
  </si>
  <si>
    <t>ParentId</t>
  </si>
  <si>
    <t>The process Id of the parent process.</t>
  </si>
  <si>
    <t>PeakNonPagedPoolQuota</t>
  </si>
  <si>
    <t>The peak non-paged pool quota.</t>
  </si>
  <si>
    <t>PeakPagedPoolQuota</t>
  </si>
  <si>
    <t>The peak paged pool quota.</t>
  </si>
  <si>
    <t>PeakVirtualSize</t>
  </si>
  <si>
    <t>The peak virtual memory size.</t>
  </si>
  <si>
    <t>PeakWorkingSetSize</t>
  </si>
  <si>
    <t>The peak working set size.</t>
  </si>
  <si>
    <t>PercentCpuLoad</t>
  </si>
  <si>
    <t>The percent of CPU load.</t>
  </si>
  <si>
    <t>PrivatePageCount</t>
  </si>
  <si>
    <t>The private page count.</t>
  </si>
  <si>
    <t>The process Id.</t>
  </si>
  <si>
    <t>ProcessName</t>
  </si>
  <si>
    <t>The process name.</t>
  </si>
  <si>
    <t>The server name.</t>
  </si>
  <si>
    <t>The session Id.</t>
  </si>
  <si>
    <t>The process state. Each number is assigned an operational status value of supported components, as follows:
0: Unknown
1: Initialized
2: Ready
3: Running
4: Standby
5: Terminated
6: InTransit
7: Executive
8: WaitingFreePage
9: WaitingPagedIn
10: WaitingPoolAlloc
11: Delayed
12: Suspended
13: WaitingUserRequest
14: EventHigh
15: EventLow
16: LpcReceive
17: LpcReply
18: WaitingMemory
19: PageOut
20: WaitOther
21--Null</t>
  </si>
  <si>
    <t>UserTime</t>
  </si>
  <si>
    <t>The user time.</t>
  </si>
  <si>
    <t>AvgLicenseCheckInRespTime</t>
  </si>
  <si>
    <t>The average license check-in response time in milliseconds.</t>
  </si>
  <si>
    <t xml:space="preserve"> </t>
  </si>
  <si>
    <t>AvgLicenseCheckOutRespTime</t>
  </si>
  <si>
    <t>The average license check-out response time in milliseconds.</t>
  </si>
  <si>
    <t>LastRecordedLicenseCheckInRespTime</t>
  </si>
  <si>
    <t>The last recorded license check-in response time in milliseconds.</t>
  </si>
  <si>
    <t>LastRecordedLicenseCheckOutRespTime</t>
  </si>
  <si>
    <t>The last recorded license check-out response time in milliseconds.</t>
  </si>
  <si>
    <t>LicenseServerConnectFailure</t>
  </si>
  <si>
    <t>The number of minutes that the XenApp server has been disconnected from the License Server.</t>
  </si>
  <si>
    <t>MaxLicenseCheckInRespTime</t>
  </si>
  <si>
    <t>The maximum license check-in response time in milliseconds.</t>
  </si>
  <si>
    <t>MaxLicenseCheckOutRespTime</t>
  </si>
  <si>
    <t>The maximum license check-out response time in milliseconds.</t>
  </si>
  <si>
    <t>AccountName</t>
  </si>
  <si>
    <t>The name of the published application associated with this CPUUTIL.</t>
  </si>
  <si>
    <t>The client address.</t>
  </si>
  <si>
    <t>CPUEntitlement</t>
  </si>
  <si>
    <t>The percentage of CPU resource that Citrix CPU Utilization Management makes available to a user at a given time.</t>
  </si>
  <si>
    <t>CPUReservation</t>
  </si>
  <si>
    <t>The percentage of total CPU resource reserved for a user.</t>
  </si>
  <si>
    <t>CPUShares</t>
  </si>
  <si>
    <t>The percentage of CPU resource consumed by a user at a given time, averaged over a few seconds.</t>
  </si>
  <si>
    <t>LongTermCPUUsage</t>
  </si>
  <si>
    <t>The percentage of CPU resource consumed by a user, averaged over a longer period than the CPU Usage counter.</t>
  </si>
  <si>
    <t>The Netbios name of the server hosting the CPUUTIL.</t>
  </si>
  <si>
    <t>The name of the published application associated with this ICASESSION.</t>
  </si>
  <si>
    <t>InputSessionCompression</t>
  </si>
  <si>
    <t>The compression ratio used from client to server for a session.</t>
  </si>
  <si>
    <t>InputSessionLineSpeed</t>
  </si>
  <si>
    <t>BPS</t>
  </si>
  <si>
    <t>The line speed, measured in bps, used from client to server for a session.</t>
  </si>
  <si>
    <t>LatencyLastRecorded</t>
  </si>
  <si>
    <t>The last recorded latency measurement for a session.</t>
  </si>
  <si>
    <t>LatencySessionAvg</t>
  </si>
  <si>
    <t>The average client latency over the lifetime of a session.</t>
  </si>
  <si>
    <t>LatencySessionDeviation</t>
  </si>
  <si>
    <t>The difference between the minimum and maximum measured latency values for a session.</t>
  </si>
  <si>
    <t>OutputSessionCompression</t>
  </si>
  <si>
    <t>The compression ratio used from server to client for a session.</t>
  </si>
  <si>
    <t>OutputSessionLineSpeed</t>
  </si>
  <si>
    <t>The line speed, measured in bps, used from server to client for a session.</t>
  </si>
  <si>
    <t>The Netbios name of the server hosting the ICASESSION.</t>
  </si>
  <si>
    <t>ResourceShares</t>
  </si>
  <si>
    <t>The total number of shares used by the session.</t>
  </si>
  <si>
    <t>BytesReceivedPerSec</t>
  </si>
  <si>
    <t>The inbound bytes per second.</t>
  </si>
  <si>
    <t>BytesSentPerSec</t>
  </si>
  <si>
    <t>The outbound bytes per second.</t>
  </si>
  <si>
    <t>NetworkConnections</t>
  </si>
  <si>
    <t>The number of active IMA network connections to other IMA servers.</t>
  </si>
  <si>
    <t>DiskQueueLength</t>
  </si>
  <si>
    <t>Current Disk Queue Length.</t>
  </si>
  <si>
    <t>DiskSecRead</t>
  </si>
  <si>
    <t>The average completion time of Disk Reads, in seconds.</t>
  </si>
  <si>
    <t>DiskSecTransfer</t>
  </si>
  <si>
    <t>The average completion time of Disk Transfers, in seconds.</t>
  </si>
  <si>
    <t>DiskSecWrite</t>
  </si>
  <si>
    <t>The average completion time of Disk Writes, in seconds.</t>
  </si>
  <si>
    <t>PercentDiskFreeSpace</t>
  </si>
  <si>
    <t>The percentage of total Free Space on Disk.</t>
  </si>
  <si>
    <t>PercentDiskTime</t>
  </si>
  <si>
    <t>Percent Disk Time.</t>
  </si>
  <si>
    <t>AppEnumerationsPerSec</t>
  </si>
  <si>
    <t>The number of application enumerations per second.</t>
  </si>
  <si>
    <t>AppResolFailedPerSec</t>
  </si>
  <si>
    <t>The number of application resolutions failed per second.</t>
  </si>
  <si>
    <t>AppResolutionsPerSec</t>
  </si>
  <si>
    <t>The number of resolutions completed per second.</t>
  </si>
  <si>
    <t>AppResolutionTime</t>
  </si>
  <si>
    <t>The total completion time for a resolution, in milliseconds.</t>
  </si>
  <si>
    <t>CumulativeServerLoad</t>
  </si>
  <si>
    <t>Cumulative server load.</t>
  </si>
  <si>
    <t>DatastoreBytesRead</t>
  </si>
  <si>
    <t>The number of bytes read from the data store.</t>
  </si>
  <si>
    <t>DataStoreBytesReadPerSec</t>
  </si>
  <si>
    <t>The number of bytes of data store data read per second.</t>
  </si>
  <si>
    <t>DataStoreBytesWrittenPerSec</t>
  </si>
  <si>
    <t>The number of bytes of data store data written per second.</t>
  </si>
  <si>
    <t>DataStoreConnectionFailure</t>
  </si>
  <si>
    <t>The number of minutes that the XenApp server has been disconnected from the data store.</t>
  </si>
  <si>
    <t>DatastoreReads</t>
  </si>
  <si>
    <t>The number of times data was read from the data store.</t>
  </si>
  <si>
    <t>DataStoreReadsPerSec</t>
  </si>
  <si>
    <t>The number of times data was read from the data store per second.</t>
  </si>
  <si>
    <t>DataStoreWritesPerSec</t>
  </si>
  <si>
    <t>The number of times data was written to the data store per second.</t>
  </si>
  <si>
    <t>DynamicStoreBytesReadPerSec</t>
  </si>
  <si>
    <t>The number of bytes of dynamic store data read per second.</t>
  </si>
  <si>
    <t>DynamicStoreBytesWrittenPerSec</t>
  </si>
  <si>
    <t>The number of bytes of dynamic store data written per second.</t>
  </si>
  <si>
    <t>DynamicStoreGatewayUpdateBytesSent</t>
  </si>
  <si>
    <t>The number of bytes of data sent across gateways to remote data collectors.</t>
  </si>
  <si>
    <t>DynamicStoreGatewayUpdateCount</t>
  </si>
  <si>
    <t>The number of dynamic store update packets sent to remote data collectors.</t>
  </si>
  <si>
    <t>DynamicStoreQueryCount</t>
  </si>
  <si>
    <t>The number of dynamic store queries performed.</t>
  </si>
  <si>
    <t>DynamicStoreQueryRequestBytesReceived</t>
  </si>
  <si>
    <t>The number of bytes of data received in dynamic store query request packets.</t>
  </si>
  <si>
    <t>DynamicStoreQueryResponseBytesSent</t>
  </si>
  <si>
    <t>The number of bytes of data sent in response to dynamic store queries.</t>
  </si>
  <si>
    <t>DynamicStoreReadsPerSec</t>
  </si>
  <si>
    <t>The number of times data was read from the dynamic store per second.</t>
  </si>
  <si>
    <t>DynamicStoreUpdateBytesReceived</t>
  </si>
  <si>
    <t>The number of bytes of data received in dynamic store update packets.</t>
  </si>
  <si>
    <t>DynamicStoreUpdatePcktReceived</t>
  </si>
  <si>
    <t>The number of update packets received by the dynamic store.</t>
  </si>
  <si>
    <t>DynamicStoreUpdateRespBytesSent</t>
  </si>
  <si>
    <t>The number of bytes of data sent in response to dynamic store update packets.</t>
  </si>
  <si>
    <t>DynamicStoreWritesPerSec</t>
  </si>
  <si>
    <t>The number of times data was written to the dynamic store per second.</t>
  </si>
  <si>
    <t>FilteredAppEnumsPerSec</t>
  </si>
  <si>
    <t>The number of filtered application enumerations per second.</t>
  </si>
  <si>
    <t>ICARoundTripLatencyMedian</t>
  </si>
  <si>
    <t>ICA round trip latency median.</t>
  </si>
  <si>
    <t>LocalHostCacheBytesReadPerSec</t>
  </si>
  <si>
    <t>The number of bytes of IMA local host cache data read per second.</t>
  </si>
  <si>
    <t>LocalHostCacheBytesWrittenPerSec</t>
  </si>
  <si>
    <t>The number of bytes of IMA local host cache data written per second.</t>
  </si>
  <si>
    <t>LocalhostCacheReadsPerSec</t>
  </si>
  <si>
    <t>The number of times data was read from the IMA local host cache per second.</t>
  </si>
  <si>
    <t>LocalhostCacheWritesPerSec</t>
  </si>
  <si>
    <t>The number of times data was written to the IMA local host cache per second.</t>
  </si>
  <si>
    <t>MaxXMLThreads</t>
  </si>
  <si>
    <t>The maximum number of threads allocated to service Web-based sessions since the server restarted.</t>
  </si>
  <si>
    <t>NumBusyXMLThreads</t>
  </si>
  <si>
    <t>The number of busy threads.</t>
  </si>
  <si>
    <t>NumXMLThreads</t>
  </si>
  <si>
    <t>The number of threads allocated to service Web-based sessions.</t>
  </si>
  <si>
    <t>ResolWorkItemQueueExecCount</t>
  </si>
  <si>
    <t>The number of resolution work items currently being executed.</t>
  </si>
  <si>
    <t>ResolWorkItemQueueReadyCount</t>
  </si>
  <si>
    <t>The number of resolution work items ready to be executed.</t>
  </si>
  <si>
    <t>WorkItemQueueExecCount</t>
  </si>
  <si>
    <t>The number of work items currently being executed.</t>
  </si>
  <si>
    <t>WorkItemQueuePendingCount</t>
  </si>
  <si>
    <t>The number of work items not yet ready to be executed.</t>
  </si>
  <si>
    <t>ZoneElections</t>
  </si>
  <si>
    <t>The number of zone elections that occurred. This value starts at zero each time the IMA Service starts and is incremented each time a zone election takes place.</t>
  </si>
  <si>
    <t>ZoneElectionsTriggered</t>
  </si>
  <si>
    <t>The number of zone elections triggered.</t>
  </si>
  <si>
    <t>ZoneElectionsWon</t>
  </si>
  <si>
    <t>The number of times the server won a zone election.</t>
  </si>
  <si>
    <t>BytesTotalPerSec</t>
  </si>
  <si>
    <t>The rate at which the network adaptor is processing data bytes.</t>
  </si>
  <si>
    <t>ProcessorTimePercent</t>
  </si>
  <si>
    <t>The percentage of time the processor is busy.</t>
  </si>
  <si>
    <t>BadDataReqCount</t>
  </si>
  <si>
    <t>The total number of unsuccessful ticket validation and data retrieval requests during the lifetime of the Secure Ticket Authority (STA).</t>
  </si>
  <si>
    <t>BadRefreshReqCount</t>
  </si>
  <si>
    <t>The total number of unsuccessful ticket refresh requests received during the lifetime of the STA.</t>
  </si>
  <si>
    <t>BadTcktReqCount</t>
  </si>
  <si>
    <t>The total number of unsuccessful ticket generation requests received during the lifetime of the STA.</t>
  </si>
  <si>
    <t>CountOfActiveTickets</t>
  </si>
  <si>
    <t>Total count of active tickets currently held in the STA.</t>
  </si>
  <si>
    <t>GoodDataReqCount</t>
  </si>
  <si>
    <t>The total number of successful ticket validation and data retrieval requests received during the lifetime of the STA.</t>
  </si>
  <si>
    <t>GoodRefreshReqCount</t>
  </si>
  <si>
    <t>The total number of successful ticket refresh requests received during the lifetime of the STA.</t>
  </si>
  <si>
    <t>GoodTcktReqCount</t>
  </si>
  <si>
    <t>The total number of successful ticket generation requests received during the lifetime of the STA.</t>
  </si>
  <si>
    <t>PeakAllReqRate</t>
  </si>
  <si>
    <t>The maximum rate of all monitored activities per second.</t>
  </si>
  <si>
    <t>PeakDataReqRate</t>
  </si>
  <si>
    <t>The maximum rate of data requests per second during the lifetime of the STA.</t>
  </si>
  <si>
    <t>PeakTcktRefreshRate</t>
  </si>
  <si>
    <t>The maximum rate of ticket generation requests per second during the lifetime of the STA.</t>
  </si>
  <si>
    <t>PeakTicketReqRate</t>
  </si>
  <si>
    <t>The maximum rate of refresh requests per second during the lifetime of the STA.</t>
  </si>
  <si>
    <t>TicketTimeoutCount</t>
  </si>
  <si>
    <t>The total number of ticket time-outs that occur during the lifetime of the STA.</t>
  </si>
  <si>
    <t>Processor queue length.</t>
  </si>
  <si>
    <t>The name of the server.</t>
  </si>
  <si>
    <t>SystemUpTime</t>
  </si>
  <si>
    <t>System up time.</t>
  </si>
  <si>
    <t>SystemCallsPerSec</t>
  </si>
  <si>
    <t>System calls per second.</t>
  </si>
  <si>
    <t>Threads</t>
  </si>
  <si>
    <t>Threads running.</t>
  </si>
  <si>
    <t>Processes running.</t>
  </si>
  <si>
    <t>PercentRegistryQuotaInUse</t>
  </si>
  <si>
    <t>Percent registry quota in use.</t>
  </si>
  <si>
    <t>ContextSwitchesPerSec</t>
  </si>
  <si>
    <t>Context switches per second.</t>
  </si>
  <si>
    <t>The DesktopInteract of the service.</t>
  </si>
  <si>
    <t>The display name of the service.</t>
  </si>
  <si>
    <t>The ErrorControl of the service. Each number is assigned an operational status value of supported components, as follows:
0: Ignore
1: Normal
2: Severe
3: Critical
4: Null</t>
  </si>
  <si>
    <t>The ExitCode of the service.</t>
  </si>
  <si>
    <t>The type of service. Each number is assigned an operational status value of supported components, as follows:
1: Kernel Driver
2: File System Driver
3: Adapter
4: Recognizer Driver
5 - Own Process
6 - Share Process
7 - Interactive Process
8 - Null</t>
  </si>
  <si>
    <t>The path of the service.</t>
  </si>
  <si>
    <t>The ProcessId of the service.</t>
  </si>
  <si>
    <t>The Type of Service. Each number is assigned an operational status value of supported components, as follows:
1: Kernel Driver
2: File System Driver
3: Adapter
4: Recognizer Driver
5: Own Process
6: Share Process
7: Interactive Process
8: Null</t>
  </si>
  <si>
    <t>The service has been started.</t>
  </si>
  <si>
    <t>The StartMode of the service. Each number is assigned an operational status value of supported components, as follows:
0: Boot
1: System
2: Auto
3: Manual
4: Disabled
5: Null</t>
  </si>
  <si>
    <t>The state of the service. Each number is assigned an operational status value of supported components, as follows:
1: Stopped
2: StartPending
3: StopPending
4: Running
5: ContinuePending
6: PausePending
7: Paused
8: Null</t>
  </si>
  <si>
    <t>The status of the service.</t>
  </si>
  <si>
    <t>Zone</t>
  </si>
  <si>
    <t>DataCollector</t>
  </si>
  <si>
    <t>The zone data collector.</t>
  </si>
  <si>
    <t>The zone name.</t>
  </si>
  <si>
    <t>Session</t>
  </si>
  <si>
    <t>AccessSessionGuid</t>
  </si>
  <si>
    <t>The access session GUID.</t>
  </si>
  <si>
    <t>ApplicationState</t>
  </si>
  <si>
    <t>Application state for the session. Each number is assigned an operational status value of supported components, as follows:
0: NotApplicable
1: Active
2: PreLaunch
3: Lingering
4: NoApplication
5: Null</t>
  </si>
  <si>
    <t>The name of the published application associated with this session.</t>
  </si>
  <si>
    <t>ClientBuffers</t>
  </si>
  <si>
    <t>The client side buffer size for ICA video.</t>
  </si>
  <si>
    <t>ClientBuildNumber</t>
  </si>
  <si>
    <t>The build number of the client, or zero if not applicable.</t>
  </si>
  <si>
    <t>ClientCacheDisk</t>
  </si>
  <si>
    <t>The client cache disk.</t>
  </si>
  <si>
    <t>ClientCacheLow</t>
  </si>
  <si>
    <t>Client Cache Low.</t>
  </si>
  <si>
    <t>ClientCacheMinBitmapSize</t>
  </si>
  <si>
    <t>Client Cache Min Bitmap Size.</t>
  </si>
  <si>
    <t>ClientCacheSize</t>
  </si>
  <si>
    <t>Client Cache Size.</t>
  </si>
  <si>
    <t>ClientCacheTiny</t>
  </si>
  <si>
    <t>Client Cache Tiny.</t>
  </si>
  <si>
    <t>ClientCacheXms</t>
  </si>
  <si>
    <t>Client Cache Xms.</t>
  </si>
  <si>
    <t>ClientDirectory</t>
  </si>
  <si>
    <t>The client installation directory.</t>
  </si>
  <si>
    <t>ClientId</t>
  </si>
  <si>
    <t>The client Id.</t>
  </si>
  <si>
    <t>ClientIPV4</t>
  </si>
  <si>
    <t>The version-4 IP address of the client.</t>
  </si>
  <si>
    <t>The client name of the session (usually but not always the Netbios name of the client machine).</t>
  </si>
  <si>
    <t>ClientProductId</t>
  </si>
  <si>
    <t>An identifier that is generated based on the client IP address, client name, and/or other client data. This identifier is not guaranteed to be always unique. But it is unique most of the time.</t>
  </si>
  <si>
    <t>ClientType</t>
  </si>
  <si>
    <t>The type of client running this session.</t>
  </si>
  <si>
    <t>The client version.</t>
  </si>
  <si>
    <t>The color depth of the client, or ColorDepth. Each number is assigned an operational status value of supported components, as follows:
0–Unknown
1–Colors8Bit
2–Colors16Bit
3–Colors32Bit
4--Null</t>
  </si>
  <si>
    <t>ConnectTime</t>
  </si>
  <si>
    <t>The last connection time of this session, in UTC. Null if not applicable.</t>
  </si>
  <si>
    <t>CurrentTime</t>
  </si>
  <si>
    <t>The time of day that information about this session was retrieved, in UTC. Null if not applicable.</t>
  </si>
  <si>
    <t>DirectXEnabled</t>
  </si>
  <si>
    <t>Indicates if DirectX is enabled on the client.</t>
  </si>
  <si>
    <t>DisconnectTime</t>
  </si>
  <si>
    <t>The last disconnect time of this session, in UTC. Null if not applicable.</t>
  </si>
  <si>
    <t>The encryption level of the session. Each number is assigned an operational status value of supported components, as follows:
0: Unknown
1: Basic
2: LogOn
3: Bits40
4: Bits56
5: Bits128
6: Null</t>
  </si>
  <si>
    <t>FlashEnabled</t>
  </si>
  <si>
    <t>Indicates if Flash is enabled on the client.</t>
  </si>
  <si>
    <t>HorizontalResolution</t>
  </si>
  <si>
    <t>The horizontal resolution of the session in pixels, or zero if not applicable.</t>
  </si>
  <si>
    <t>LastInputTime</t>
  </si>
  <si>
    <t>The last input time of this session, in UTC. Null if not applicable.</t>
  </si>
  <si>
    <t>LogOnTime</t>
  </si>
  <si>
    <t>The time that this session logged on, in UTC. Null if not applicable.</t>
  </si>
  <si>
    <t>The protocol of this session. Each number is assigned an operational status value of supported components, as follows:
0: Unknown
1: Ica
2: Rdp
3: Console
4: Null</t>
  </si>
  <si>
    <t>ServerBuffers</t>
  </si>
  <si>
    <t>The server side buffer size for ICA video.</t>
  </si>
  <si>
    <t>The Netbios name of the server hosting the session.</t>
  </si>
  <si>
    <t>SessionName</t>
  </si>
  <si>
    <t>The session name.</t>
  </si>
  <si>
    <t>SmartAccessFilters</t>
  </si>
  <si>
    <t>The smart access filters.</t>
  </si>
  <si>
    <t>The state of this session. Each number is assigned an operational status value of supported components, as follows:
0: Unknown
1: Active
2: Connected
3: Connecting
4: Shadowing
5: Disconnected
6: Idle
7: Listening
8: Resetting
9: Down
10: Initializing
11: Stale
12: Licensed
13: Unlicensed
14: Reconnected
15: Null</t>
  </si>
  <si>
    <t>UsbEnabled</t>
  </si>
  <si>
    <t>Indicates if USB is enabled on the client.</t>
  </si>
  <si>
    <t>VerticalResolution</t>
  </si>
  <si>
    <t>The vertical resolution of the session in pixels, or zero if not applicable.</t>
  </si>
  <si>
    <t>VirtualIP</t>
  </si>
  <si>
    <t>The Virtual IP address of the session, or empty if Virtual IP is not in use.</t>
  </si>
  <si>
    <t>WmpEnabled</t>
  </si>
  <si>
    <t>Indicates if Windows Media Player is enabled on the client.</t>
  </si>
  <si>
    <t>WorkerGroups</t>
  </si>
  <si>
    <t>Worker group description.</t>
  </si>
  <si>
    <t>The folder path.</t>
  </si>
  <si>
    <t>OUs</t>
  </si>
  <si>
    <t>The organizational units.</t>
  </si>
  <si>
    <t>ServerGroups</t>
  </si>
  <si>
    <t>The server groups.</t>
  </si>
  <si>
    <t>ServerNames</t>
  </si>
  <si>
    <t>The server names.</t>
  </si>
  <si>
    <t>WorkerGroupId</t>
  </si>
  <si>
    <t>WorkerGroupName</t>
  </si>
  <si>
    <t>Worker group name.</t>
  </si>
  <si>
    <t>might need this for physical servers (30%-40%)</t>
  </si>
  <si>
    <t>Any metric for latency/queue length or IOPS</t>
  </si>
  <si>
    <t>1400 Windows VM</t>
  </si>
  <si>
    <t>300 Windows Phyiscal</t>
  </si>
  <si>
    <t xml:space="preserve">Network </t>
  </si>
  <si>
    <t>15 AD servers, only one on VM</t>
  </si>
  <si>
    <t>cluster message</t>
  </si>
  <si>
    <t>Failed logon</t>
  </si>
  <si>
    <t>Avg of 4 CPU /VM</t>
  </si>
  <si>
    <t>VM disk latency</t>
  </si>
  <si>
    <t>assume 6 NICs/Host</t>
  </si>
  <si>
    <t>modified how to calculate weighted avg, enhancement with snmpcollector and many other probe calculation. Added Citrix related probes</t>
  </si>
  <si>
    <t>Performance -
CitrixLicensing</t>
  </si>
  <si>
    <t>Performance -
CPUUtilizationMgmtUser</t>
  </si>
  <si>
    <t>Performance -
ICASession</t>
  </si>
  <si>
    <t>Performance -
IMANetworking</t>
  </si>
  <si>
    <t>Performance -
LogicalDisk</t>
  </si>
  <si>
    <t>Performance -
MetaframePresentationServer</t>
  </si>
  <si>
    <t>Performance -
NetworkInterface</t>
  </si>
  <si>
    <t>Performance -
Processor</t>
  </si>
  <si>
    <t>Performance -
SecureTicketAuthority</t>
  </si>
  <si>
    <t>Performance -
System</t>
  </si>
  <si>
    <t>BaseLine</t>
  </si>
  <si>
    <t>Control Values</t>
  </si>
  <si>
    <t>Size of QOS Message on Network (bytes)</t>
  </si>
  <si>
    <t>Size of Alarm Message on Network (bytes)</t>
  </si>
  <si>
    <t>Size of QOS Message in DB - Raw (bytes)</t>
  </si>
  <si>
    <t>Size of QOS Message in DB - Hourly (bytes)</t>
  </si>
  <si>
    <t>Size of QOS Message in DB - Daily (bytes)</t>
  </si>
  <si>
    <t>Size of QOS Message in DB - Baseline (bytes)</t>
  </si>
  <si>
    <t>Size of Alarm Message in DB - Alarm History (bytes)</t>
  </si>
  <si>
    <t>Size of Alarm Message in DB - Alarm Summary (bytes)</t>
  </si>
  <si>
    <t>Average Number of Alarms Per Device Per Day</t>
  </si>
  <si>
    <t>Size of Application Tables in DB (bytes)</t>
  </si>
  <si>
    <t>VM + physical (850 VM + 300 Physical)</t>
  </si>
  <si>
    <t>total # of disk for all is 2000</t>
  </si>
  <si>
    <t>Total # of VM (LPAR)</t>
  </si>
  <si>
    <t>Each VM (LPAR)</t>
  </si>
  <si>
    <t>Total # of Host Disk</t>
  </si>
  <si>
    <t>20K</t>
  </si>
  <si>
    <t>Ports needed to monito</t>
  </si>
  <si>
    <t>15K</t>
  </si>
  <si>
    <t>Ports has ifDesc</t>
  </si>
  <si>
    <t>HEI DC</t>
  </si>
  <si>
    <t>SUM DC + OTHERS</t>
  </si>
  <si>
    <t>62% not used</t>
  </si>
  <si>
    <t>1000 not used</t>
  </si>
  <si>
    <t>Load-balancing</t>
  </si>
  <si>
    <t>~40 subnet</t>
  </si>
  <si>
    <t>checkpoint</t>
  </si>
  <si>
    <t>F5</t>
  </si>
  <si>
    <t>ASA</t>
  </si>
  <si>
    <t>router</t>
  </si>
  <si>
    <t>switches</t>
  </si>
  <si>
    <t>WLC</t>
  </si>
  <si>
    <t>~1200 total</t>
  </si>
  <si>
    <t>V3 6-8 months</t>
  </si>
  <si>
    <t>accounting for Baseline</t>
  </si>
  <si>
    <t>Objects</t>
  </si>
  <si>
    <t>QOS_AD_CONNECT_RESPONSE</t>
  </si>
  <si>
    <t>QOS_AD_REPLICATION_AGE</t>
  </si>
  <si>
    <t>QOS_AD_SEARCH_OBJECTS</t>
  </si>
  <si>
    <t>QOS_AD_SEARCH_RESPONSE</t>
  </si>
  <si>
    <t># of test target per  AD server</t>
  </si>
  <si>
    <t>Active Directory Connect Response</t>
  </si>
  <si>
    <t>Active Directory Replication Age</t>
  </si>
  <si>
    <t>Active Directory Search Objects</t>
  </si>
  <si>
    <t>Active Directory Search Response</t>
  </si>
  <si>
    <t>Returns the number of matching events found by the monitoring profile.</t>
  </si>
  <si>
    <t># event capture for AD server</t>
  </si>
  <si>
    <t>QOS_ICA_CONNECT</t>
  </si>
  <si>
    <t>Monitors the time taken to connect to the Citrix server.</t>
  </si>
  <si>
    <t>QOS_ICA_LOGON</t>
  </si>
  <si>
    <t>Monitors the time taken to log on to the Citrix server.</t>
  </si>
  <si>
    <t>QOS_ICA_MACRO</t>
  </si>
  <si>
    <t>Monitors the time taken to execute the recorded script.</t>
  </si>
  <si>
    <t>QOS_ICA_LOGOFF</t>
  </si>
  <si>
    <t>Monitors the time taken to log off from the Citrix server.</t>
  </si>
  <si>
    <t>QOS_ICA_PING</t>
  </si>
  <si>
    <t>Monitors the time to wait for a response on an ICA ping.</t>
  </si>
  <si>
    <t>QOS_ICA_APPLICATION</t>
  </si>
  <si>
    <t>Monitors the time taken to measure the Startup publish application.</t>
  </si>
  <si>
    <t>QOS_ICA_TOTAL</t>
  </si>
  <si>
    <t>Monitors total profile time.</t>
  </si>
  <si>
    <t>QOS_ICA_SESSION</t>
  </si>
  <si>
    <t>Monitors the session time from the start of connection to disconnecting from the Citrix server.</t>
  </si>
  <si>
    <t>ConnectFailed</t>
  </si>
  <si>
    <t>Critical</t>
  </si>
  <si>
    <t>Connect to $address failed.</t>
  </si>
  <si>
    <t>ConnectionDisconnected</t>
  </si>
  <si>
    <t>Connection disconnected.</t>
  </si>
  <si>
    <t>ConnectionTimeout</t>
  </si>
  <si>
    <t>Connection timed out.</t>
  </si>
  <si>
    <t>ConnectResponseHigh</t>
  </si>
  <si>
    <t>Connect response time too long.</t>
  </si>
  <si>
    <t>IcaFileFailed</t>
  </si>
  <si>
    <t>Read ICA file failed.</t>
  </si>
  <si>
    <t>LogoffFailed</t>
  </si>
  <si>
    <t>Logoff failed.</t>
  </si>
  <si>
    <t>LogoffResponseHigh</t>
  </si>
  <si>
    <t>Logoff response time too long.</t>
  </si>
  <si>
    <t>LogonFailed</t>
  </si>
  <si>
    <t>Logon failed.</t>
  </si>
  <si>
    <t>LogonResponseHigh</t>
  </si>
  <si>
    <t>Logon response time too long.</t>
  </si>
  <si>
    <t>LogonTimeout</t>
  </si>
  <si>
    <t>Logon timed out.</t>
  </si>
  <si>
    <t>Macro Failed</t>
  </si>
  <si>
    <t>Macro Recording Script failed.</t>
  </si>
  <si>
    <t>Macro Time Out</t>
  </si>
  <si>
    <t>The Macro response timed out.</t>
  </si>
  <si>
    <t>MaxSessionsReached</t>
  </si>
  <si>
    <t>Maximum concurrent sessions limit reached.</t>
  </si>
  <si>
    <t>ProfileAlreadyRunning</t>
  </si>
  <si>
    <t>Profile already running.</t>
  </si>
  <si>
    <t>PublishedAppFailed</t>
  </si>
  <si>
    <t>Published application failed.</t>
  </si>
  <si>
    <t>PublishedAppResponseHigh</t>
  </si>
  <si>
    <t>Published application response time too long.</t>
  </si>
  <si>
    <t>PublishedAppTimeOut</t>
  </si>
  <si>
    <t>Published application timed out.</t>
  </si>
  <si>
    <t>SessionResponseHigh</t>
  </si>
  <si>
    <t>Session response time too long.</t>
  </si>
  <si>
    <t>SessionTimeOut</t>
  </si>
  <si>
    <t>Session timed out.</t>
  </si>
  <si>
    <t>QOS_ASYNCIO_BWUSAGE</t>
  </si>
  <si>
    <t>KB/second</t>
  </si>
  <si>
    <t>Monitors the amount of measured bandwidth of asynchronous input/output (I/O) averaged over a minute.</t>
  </si>
  <si>
    <t>QOS_BYTESRECEIVED_PS</t>
  </si>
  <si>
    <t>bytes/second</t>
  </si>
  <si>
    <t>Monitors the rate, in seconds, at which the WWW service receives the data bytes.</t>
  </si>
  <si>
    <t>QOS_BYTESSENT_PS</t>
  </si>
  <si>
    <t>Monitors the rate, in seconds, at which the WWW service sends the data bytes.</t>
  </si>
  <si>
    <t>QOS_BYTESTOTAL_PS</t>
  </si>
  <si>
    <t>Monitors the sum of Bytes Sent/sec and Bytes Received/sec.</t>
  </si>
  <si>
    <t>QOS_CONNATTEMPTS_PS</t>
  </si>
  <si>
    <t>connections/second</t>
  </si>
  <si>
    <t>Monitors the rate, in seconds, at which connections to the WWW service have been attempted since the service started.</t>
  </si>
  <si>
    <t>Monitors the CPU usage in percentage.</t>
  </si>
  <si>
    <t>QOS_CURRENTCONNECTS</t>
  </si>
  <si>
    <t>Monitors the number of active connections to the WWW service.</t>
  </si>
  <si>
    <t>QOS_IIS_DISK_USAGE</t>
  </si>
  <si>
    <t>Monitors the disk usage in megabytes.</t>
  </si>
  <si>
    <t>QOS_GETREQUESTS_PS</t>
  </si>
  <si>
    <t>count/sec</t>
  </si>
  <si>
    <t>Monitors the rate, in seconds, at which HTTP requests that use the GET method have been made to the WWW service.</t>
  </si>
  <si>
    <t>QOS_IIS_HTTPRESTIME</t>
  </si>
  <si>
    <t>Monitors the HTTP response time of IIS server.</t>
  </si>
  <si>
    <t>QOS_IIS_USEROBJ</t>
  </si>
  <si>
    <t>Monitors number of IIS user objects.</t>
  </si>
  <si>
    <t>QOS_MEMSVPHY</t>
  </si>
  <si>
    <t>Monitors the available physical memory of the system.</t>
  </si>
  <si>
    <t>QOS_MEMORY_INUSE</t>
  </si>
  <si>
    <t>Monitors the percentage of committed memory in use.</t>
  </si>
  <si>
    <t>QOS_IIS_MEMORY_USAGE</t>
  </si>
  <si>
    <t>Monitors the memory usage.</t>
  </si>
  <si>
    <t>QOS_MEMAVPHY</t>
  </si>
  <si>
    <t>Monitors available physical memory.</t>
  </si>
  <si>
    <t>QOS_NETWORK_BTPS</t>
  </si>
  <si>
    <t>Bytes Total/sec</t>
  </si>
  <si>
    <t>Monitors the rate of traffic in network interface.</t>
  </si>
  <si>
    <t>QOS_WSC_CACHEHITSPC</t>
  </si>
  <si>
    <t>Monitors number of successful lookups in the URI cache.</t>
  </si>
  <si>
    <t>QOS_WSC_CACHEHITSPM</t>
  </si>
  <si>
    <t>hits/minute</t>
  </si>
  <si>
    <t>Monitors the rate of number of successful lookups in the URI cache.</t>
  </si>
  <si>
    <t>QOS_WSC_CACHEMISSESPM</t>
  </si>
  <si>
    <t>misses/minute</t>
  </si>
  <si>
    <t>Monitors the rate of number of unsuccessful lookups in the URI cache.</t>
  </si>
  <si>
    <t>QOS_POSTREQUESTS_PS</t>
  </si>
  <si>
    <t>count/second</t>
  </si>
  <si>
    <t>Monitors the number of POST requests processed in a second.</t>
  </si>
  <si>
    <t>1.8 (Beta)</t>
  </si>
  <si>
    <t>QOS_ASP_REQUESTS_PS</t>
  </si>
  <si>
    <t>Monitors the throughput of the ASP.NET application on the server.</t>
  </si>
  <si>
    <t>QOS_ASP_REQUESTS_QUEUED</t>
  </si>
  <si>
    <t>Monitors the total number of ASP requests that are currently queued to be serviced.</t>
  </si>
  <si>
    <t>QOS_ASP_APPLICATION_RESTARTS</t>
  </si>
  <si>
    <t>Monitors the number of times that the application restarts during the uptime of the server.</t>
  </si>
  <si>
    <t>QOS_ASP_REQUESTS_WAITTIME</t>
  </si>
  <si>
    <t>Monitors the time period up to which the last ASP request is queued.</t>
  </si>
  <si>
    <t>QOS_ASP_EXCEPTIONS_PS</t>
  </si>
  <si>
    <t xml:space="preserve">Exceptions per second </t>
  </si>
  <si>
    <t>Monitors the number of exceptions per second that the application throws.</t>
  </si>
  <si>
    <t>QOS_ASP_TOTAL_COMMITED_BYTES</t>
  </si>
  <si>
    <t>Monitors the amount of virtual memory reserved for the application on the paging file.</t>
  </si>
  <si>
    <t>This table describes the QoS metrics on the Application pool for the iis probe.</t>
  </si>
  <si>
    <t>QoS on Application Pool</t>
  </si>
  <si>
    <t>QOS_IIS_RECENT_WRKR_PROCESSES_FAILURE</t>
  </si>
  <si>
    <t>Total number of times the worker processes for the application pool has failed during the rapid-fail protection interval.</t>
  </si>
  <si>
    <t>QOS_IIS_WRKR_PROCESSES</t>
  </si>
  <si>
    <t>Total number of worker processes that are currently running in the application pool.</t>
  </si>
  <si>
    <t>QOS_IIS_TOT_WRKR_PROCESS_STARTUP_FAILURE</t>
  </si>
  <si>
    <t>Total number of times the Windows Process Activation Service (WAS) has failed to start a worker process.</t>
  </si>
  <si>
    <t>QOS_IIS_APP_RUNNING_STATE</t>
  </si>
  <si>
    <t>Current status value of the application pool.</t>
  </si>
  <si>
    <t>QOS_IIS_APP_RUNNING</t>
  </si>
  <si>
    <t>Current running status of the application pool.</t>
  </si>
  <si>
    <t>QOS_IIS_TOT_WRKR_PROCESSES_FAILURE</t>
  </si>
  <si>
    <t>Total number of times the worker processes has crashed after starting the application pool.</t>
  </si>
  <si>
    <t>QOS_IIS_TOT_APP_POOLS_RECYCLES</t>
  </si>
  <si>
    <t>Total number of times the application pool is recycled after the WAS is started.</t>
  </si>
  <si>
    <t>QOS_IIS_TOT_WRKR_PROCESSES_PING_FAILURES</t>
  </si>
  <si>
    <t>Total number of times the WAS has failed to receive a ping response from the worker process.</t>
  </si>
  <si>
    <t>QOS_IIS_TOT_WRKR_PROCESSES_SHUTDOWN_FAILURES</t>
  </si>
  <si>
    <t>Total number of times the WAS has failed to shut down a worker process.</t>
  </si>
  <si>
    <t>QOS_IIS_APP_POOL_MEMORY</t>
  </si>
  <si>
    <t>Total memory used by all worker processes of the application pool.</t>
  </si>
  <si>
    <t>QOS_IIS_APP_POOL_CPU</t>
  </si>
  <si>
    <t>Total CPU used by all worker processes of the application pool.</t>
  </si>
  <si>
    <t>Application Pool</t>
  </si>
  <si>
    <t>MsgAgentError</t>
  </si>
  <si>
    <t>The IIS is not running on host.</t>
  </si>
  <si>
    <t>MsgPerfHandleError</t>
  </si>
  <si>
    <t>Minor</t>
  </si>
  <si>
    <t>Unable to obtain handle to perfmon probe.</t>
  </si>
  <si>
    <t>MsgPerSelectedError</t>
  </si>
  <si>
    <t>Warning</t>
  </si>
  <si>
    <t>Unable to extract performance counters.</t>
  </si>
  <si>
    <t>MsgHostAvailError</t>
  </si>
  <si>
    <t>Host is not available or not responding.</t>
  </si>
  <si>
    <t>MsgWarning</t>
  </si>
  <si>
    <t>Message warning.</t>
  </si>
  <si>
    <t>MsgError</t>
  </si>
  <si>
    <t>Message error.</t>
  </si>
  <si>
    <t>ALERTS</t>
  </si>
  <si>
    <t>NTDS metric</t>
  </si>
  <si>
    <t>(Key metric per processes)</t>
  </si>
  <si>
    <t>Active_connection_ratio</t>
  </si>
  <si>
    <t>Measures number of table and row locks (acquired and converted) that timed-out before they could complete. Timeouts can cause serious performance degradation and should never occur. the number of enqueue resources should be increased. (ENQUEUE_RESOURCES or</t>
  </si>
  <si>
    <t>Agent_job_failure</t>
  </si>
  <si>
    <t>Alloc_space</t>
  </si>
  <si>
    <t>Backup_status</t>
  </si>
  <si>
    <t>Monitors in Minutes since last backup</t>
  </si>
  <si>
    <t>Monitors failed agents jobs in defined interval (in minutes).</t>
  </si>
  <si>
    <t>Monitors free space in allocated data files regardless of auto-growth</t>
  </si>
  <si>
    <t>Latch_waits</t>
  </si>
  <si>
    <t>Monitors the number of latch requests per second</t>
  </si>
  <si>
    <t>Lock Memory</t>
  </si>
  <si>
    <t>Monitors amount of allocated lock memory in Bytes</t>
  </si>
  <si>
    <t>Monitors % of lock and lock owner blocks used</t>
  </si>
  <si>
    <t>Locks Used</t>
  </si>
  <si>
    <t>Monitors free space in the database log files after considering the available disk size</t>
  </si>
  <si>
    <t>Log-file Usage with Available Disk</t>
  </si>
  <si>
    <t>Long Jobs</t>
  </si>
  <si>
    <t>Monitors long running jobs and their category(in seconds)</t>
  </si>
  <si>
    <t>Monitors collective status of agents for the primary log shipping database.</t>
  </si>
  <si>
    <t>Server CPU</t>
  </si>
  <si>
    <t>Monitors % of CPU usage by SQL Server instance</t>
  </si>
  <si>
    <t>Server IO</t>
  </si>
  <si>
    <t>Monitors % of I/O busy for SQL Server instance</t>
  </si>
  <si>
    <t>Monitors collective status of agents for the secondary log shipping database.</t>
  </si>
  <si>
    <t>Monitors suspect pages logged for databases.</t>
  </si>
  <si>
    <t>Count/Sec.</t>
  </si>
  <si>
    <t>Suspect Pages</t>
  </si>
  <si>
    <t>Transaction Backup Status</t>
  </si>
  <si>
    <t>Monitors in minutes since last transaction log backup</t>
  </si>
  <si>
    <t>Monitors % of CPU usage by user</t>
  </si>
  <si>
    <t>User CPU</t>
  </si>
  <si>
    <t>User Waits</t>
  </si>
  <si>
    <t>Wait Stats Count</t>
  </si>
  <si>
    <t>Wait Stats Time</t>
  </si>
  <si>
    <t>Monitors time in seconds, session spends waiting for a lock and length of blocking</t>
  </si>
  <si>
    <t>Monitors each of Wait Statistics count</t>
  </si>
  <si>
    <t>Monitors the total wait time in (milisecond) for each of Wait Statistics</t>
  </si>
  <si>
    <t>AAG Cluster Members State</t>
  </si>
  <si>
    <t>AAG Cluster Quorum State</t>
  </si>
  <si>
    <t>AAG DB Page Status</t>
  </si>
  <si>
    <t>AAG DB Replicaa Synchronization State</t>
  </si>
  <si>
    <t>AAG Listener State</t>
  </si>
  <si>
    <t>AAG Replica Connected State</t>
  </si>
  <si>
    <t>AAG Replica Operational State</t>
  </si>
  <si>
    <t>AAG Replicat Recovery Health</t>
  </si>
  <si>
    <t>AAG Replica Synchronization Health</t>
  </si>
  <si>
    <t>AAG Syncrhonization Health</t>
  </si>
  <si>
    <t>Monitors the synchronization health of an availability group.</t>
  </si>
  <si>
    <t>Monitors the synchronization health of an availability replica.</t>
  </si>
  <si>
    <t>Monitors the recovery health of an availability replica.</t>
  </si>
  <si>
    <t>Monitors the Current operational state of the availability replica.</t>
  </si>
  <si>
    <t>Monitors connected state of an availability replica.</t>
  </si>
  <si>
    <t>Monitor the AlwaysOn availability Group Listener state.</t>
  </si>
  <si>
    <t>Monitors the synchronization state of databases on availability replica.</t>
  </si>
  <si>
    <t>Monitors the page status of availability databases.</t>
  </si>
  <si>
    <t>Monitors AlwaysOn WSFC quorum State.</t>
  </si>
  <si>
    <t>Monitors AlwaysOn WSFC nodes state.</t>
  </si>
  <si>
    <t>Detected reboot</t>
  </si>
  <si>
    <t>N</t>
  </si>
  <si>
    <t>assuming 5 counter for each object</t>
  </si>
  <si>
    <t>Object#1</t>
  </si>
  <si>
    <t>Object#2</t>
  </si>
  <si>
    <t>Object#3</t>
  </si>
  <si>
    <t>Object#4</t>
  </si>
  <si>
    <t>Object#5</t>
  </si>
  <si>
    <t>Object#6</t>
  </si>
  <si>
    <t>Object#7</t>
  </si>
  <si>
    <t>assuming 10 Processes</t>
  </si>
  <si>
    <t>Object#8</t>
  </si>
  <si>
    <t>Object#9</t>
  </si>
  <si>
    <t>Object#10</t>
  </si>
  <si>
    <t>Event Log #1</t>
  </si>
  <si>
    <t>Event Log #2</t>
  </si>
  <si>
    <t>Event Log #3</t>
  </si>
  <si>
    <t>Event Log #4</t>
  </si>
  <si>
    <t>Event Log #5</t>
  </si>
  <si>
    <t>Event Log #6</t>
  </si>
  <si>
    <t>Event Log #7</t>
  </si>
  <si>
    <t>10 Events per Event Log</t>
  </si>
  <si>
    <t>QOS_NOTFOUND</t>
  </si>
  <si>
    <t>File not found</t>
  </si>
  <si>
    <t>service#1</t>
  </si>
  <si>
    <t>service#2</t>
  </si>
  <si>
    <t>service#3</t>
  </si>
  <si>
    <t>service#4</t>
  </si>
  <si>
    <t>service#5</t>
  </si>
  <si>
    <t>service#6</t>
  </si>
  <si>
    <t>service#7</t>
  </si>
  <si>
    <t>service#8</t>
  </si>
  <si>
    <t>1.0.8</t>
  </si>
  <si>
    <t>numerious modifications</t>
  </si>
  <si>
    <t>1.0.9</t>
  </si>
  <si>
    <t>QOS_DB2_ACTIVE_CONNECTIONS_PERCENTAGE</t>
  </si>
  <si>
    <t>Monitors % of active connections</t>
  </si>
  <si>
    <t>QOS_DB2_ACTIVE_SORTS</t>
  </si>
  <si>
    <t>Monitors the number of database active sorts</t>
  </si>
  <si>
    <t>QOS_DB2_AGENTS_CREATED_EMPTY_POOL</t>
  </si>
  <si>
    <t>Monitors the number of agents created in empty pool</t>
  </si>
  <si>
    <t>QOS_DB2_AGENTS_CREATED_RATIO</t>
  </si>
  <si>
    <t>Monitors % of agents created due to empty agent pool by agents assigned from pool.</t>
  </si>
  <si>
    <t>QOS_DB2_AGENTS_FROM_POOL</t>
  </si>
  <si>
    <t>Monitors agents from the pool</t>
  </si>
  <si>
    <t>QOS_DB2_AGENTS_REGISTERED</t>
  </si>
  <si>
    <t>Monitors database registered agents</t>
  </si>
  <si>
    <t>QOS_DB2_AGENTS_REGISTERED_TOP</t>
  </si>
  <si>
    <t>Monitors the number of top registered agents</t>
  </si>
  <si>
    <t>QOS_DB2_AGENTS_STOLEN</t>
  </si>
  <si>
    <t>Monitors the number of stolen agents</t>
  </si>
  <si>
    <t>QOS_DB2_AGENTS_TOP</t>
  </si>
  <si>
    <t>Monitors the number of database top agents</t>
  </si>
  <si>
    <t>QOS_DB2_AGENTS_WAITING_ON_TOKEN</t>
  </si>
  <si>
    <t>Monitors the number of agents waiting on token</t>
  </si>
  <si>
    <t>QOS_DB2_AGENTS_WAITING_TOP</t>
  </si>
  <si>
    <t>Monitors the top waiting agents</t>
  </si>
  <si>
    <t>QOS_DB2_APPL_SECTION_INSERTS</t>
  </si>
  <si>
    <t>Monitors the database sql section inserts</t>
  </si>
  <si>
    <t>QOS_DB2_APPL_SECTION_LOOKUPS</t>
  </si>
  <si>
    <t>Monitors the database sql section lookups</t>
  </si>
  <si>
    <t>QOS_DB2_APPLS_CUR_CONS</t>
  </si>
  <si>
    <t>Monitors the connectivity of database</t>
  </si>
  <si>
    <t>QOS_DB2_APPLS_IN_DB2</t>
  </si>
  <si>
    <t>Monitors the number of active database connections</t>
  </si>
  <si>
    <t>QOS_DB2_AVG_DIRECT_READ_TIME</t>
  </si>
  <si>
    <t>Monitors the average time for direct read in ms</t>
  </si>
  <si>
    <t>QOS_DB2_AVG_DIRECT_WRITE_TIME</t>
  </si>
  <si>
    <t>Monitors the average time for direct write in ms</t>
  </si>
  <si>
    <t>QOS_DB2_AVG_SORT_HEAP</t>
  </si>
  <si>
    <t>Monitors the average number of pages allocated to sort heap in interval</t>
  </si>
  <si>
    <t>QOS_DB2_AVG_SORT_TIME</t>
  </si>
  <si>
    <t>Monitors the average sort time in interval</t>
  </si>
  <si>
    <t>QOS_DB2_BINDS_PRECOMPILES</t>
  </si>
  <si>
    <t>Monitors database binds/precompiles</t>
  </si>
  <si>
    <t>QOS_DB2_CAT_CACHE_HEAP_FULL</t>
  </si>
  <si>
    <t>Monitors database catalog cache overflows full heap</t>
  </si>
  <si>
    <t>QOS_DB2_CAT_CACHE_HIT_RTO</t>
  </si>
  <si>
    <t>Monitors percentage of time table descriptor found in the catalog cache</t>
  </si>
  <si>
    <t>QOS_DB2_CAT_CACHE_INSERTS</t>
  </si>
  <si>
    <t>Monitors the number of inserts in database catalog cache</t>
  </si>
  <si>
    <t>QOS_DB2_CAT_CACHE_LOOKUPS</t>
  </si>
  <si>
    <t>Monitors the number of lookups in database catalog cache</t>
  </si>
  <si>
    <t>QOS_DB2_CAT_CACHE_OVERFLOWS</t>
  </si>
  <si>
    <t>Monitors the number of overflows in database catalog cache</t>
  </si>
  <si>
    <t>QOS_DB2_CHECK_DBALIVE</t>
  </si>
  <si>
    <t>Monitors the DB2 instance availability</t>
  </si>
  <si>
    <t>QOS_DB2_COMM_PRIVATE_MEM</t>
  </si>
  <si>
    <t>Monitors the committed private memory</t>
  </si>
  <si>
    <t>QOS_DB2_COMMIT_SQL_STMTS</t>
  </si>
  <si>
    <t>Monitors the number of database commits</t>
  </si>
  <si>
    <t>QOS_DB2_CON_LOCAL_DBASES</t>
  </si>
  <si>
    <t>Monitors the databases with connections</t>
  </si>
  <si>
    <t>QOS_DB2_CONNECTIONS_TOP</t>
  </si>
  <si>
    <t>Monitors top database connections</t>
  </si>
  <si>
    <t>QOS_DB2_COORD_AGENTS_TOP</t>
  </si>
  <si>
    <t>Monitors the number of top coordinating agents</t>
  </si>
  <si>
    <t>QOS_DB2_DB_CONNECT_TIME</t>
  </si>
  <si>
    <t>seconds</t>
  </si>
  <si>
    <t>Monitors the database connection time</t>
  </si>
  <si>
    <t>QOS_DB2_DB_HEAP_TOP</t>
  </si>
  <si>
    <t>Monitors the database memory usage</t>
  </si>
  <si>
    <t>QOS_DB2_DB_LOG_UTIL_RTO</t>
  </si>
  <si>
    <t>Monitors the Database Log Utilization</t>
  </si>
  <si>
    <t>QOS_DB2_DB_STATUS</t>
  </si>
  <si>
    <t>Monitors the Database Status</t>
  </si>
  <si>
    <t>QOS_DB2_DDL_SQL_STMTS</t>
  </si>
  <si>
    <t>Monitors the database DDL sql</t>
  </si>
  <si>
    <t>QOS_DB2_DEADLOCKS</t>
  </si>
  <si>
    <t>Monitors the number of database deadlocks</t>
  </si>
  <si>
    <t>QOS_DB2_DIRECT_READ_REQS</t>
  </si>
  <si>
    <t>Monitors the number of direct read requests</t>
  </si>
  <si>
    <t>QOS_DB2_DIRECT_READ_TIME</t>
  </si>
  <si>
    <t>QOS_DB2_DIRECT_READS</t>
  </si>
  <si>
    <t>Monitors the number of direct reads</t>
  </si>
  <si>
    <t>QOS_DB2_DIRECT_WRITE_REQS</t>
  </si>
  <si>
    <t>Monitors the number of direct write requests</t>
  </si>
  <si>
    <t>QOS_DB2_DIRECT_WRITE_TIME</t>
  </si>
  <si>
    <t>QOS_DB2_DIRECT_WRITES</t>
  </si>
  <si>
    <t>Monitors the number of direct writes</t>
  </si>
  <si>
    <t>QOS_DB2_DYNAMIC_SQL_STMTS</t>
  </si>
  <si>
    <t>Monitors database dynamic sql</t>
  </si>
  <si>
    <t>QOS_DB2_FAILED_SQL_STMTS</t>
  </si>
  <si>
    <t>Monitors the number of failed sql statements</t>
  </si>
  <si>
    <t>QOS_DB2_FILES_CLOSED</t>
  </si>
  <si>
    <t>Monitors the number of files closed in bufferpool</t>
  </si>
  <si>
    <t>QOS_DB2_FREE_PAGES</t>
  </si>
  <si>
    <t>Monitors the number of free pages in tablespace</t>
  </si>
  <si>
    <t>QOS_DB2_FREE_PAGES_PCT</t>
  </si>
  <si>
    <t>Monitors the percentage of free pages in DMS table space</t>
  </si>
  <si>
    <t>QOS_DB2_GW_CONS_WAIT_CLIENT</t>
  </si>
  <si>
    <t>Monitors the number of connections waiting on client</t>
  </si>
  <si>
    <t>QOS_DB2_GW_CONS_WAIT_HOST</t>
  </si>
  <si>
    <t>Monitors the number of connections waiting on host</t>
  </si>
  <si>
    <t>QOS_DB2_GW_CUR_CONS</t>
  </si>
  <si>
    <t>Monitors the number of gateway current connections</t>
  </si>
  <si>
    <t>QOS_DB2_GW_TOTAL_CONS</t>
  </si>
  <si>
    <t>Monitors the number of gateway connection attempts</t>
  </si>
  <si>
    <t>QOS_DB2_HASH_JOIN_OVERFLOWS</t>
  </si>
  <si>
    <t>Monitors the number of overflows in database hash join</t>
  </si>
  <si>
    <t>QOS_DB2_HASH_JOIN_SMALL_OVERFLOWS</t>
  </si>
  <si>
    <t>Monitors the number of small overflows in database hash join</t>
  </si>
  <si>
    <t>QOS_DB2_IDLE_AGENTS</t>
  </si>
  <si>
    <t>Monitors the number of unassigned agents</t>
  </si>
  <si>
    <t>QOS_DB2_INT_AUTO_REBINDS</t>
  </si>
  <si>
    <t>Monitors the number of database auto rebinds</t>
  </si>
  <si>
    <t>QOS_DB2_INT_COMMITS</t>
  </si>
  <si>
    <t>Monitors the number of database internal commits</t>
  </si>
  <si>
    <t>QOS_DB2_INT_DEADLOCK_ROLLBACKS</t>
  </si>
  <si>
    <t>Monitors the number of database internal deadlock rollbacks</t>
  </si>
  <si>
    <t>QOS_DB2_INT_ROLLBACKS</t>
  </si>
  <si>
    <t>Monitors the number of database internal rollbacks</t>
  </si>
  <si>
    <t>QOS_DB2_INT_ROWS_DELETED</t>
  </si>
  <si>
    <t>Monitors the number of database internal deletes</t>
  </si>
  <si>
    <t>QOS_DB2_INT_ROWS_INSERTED</t>
  </si>
  <si>
    <t>Monitors the number of database internal inserts</t>
  </si>
  <si>
    <t>QOS_DB2_INT_ROWS_UPDATED</t>
  </si>
  <si>
    <t>Monitors the number of database internal updates</t>
  </si>
  <si>
    <t>QOS_DB2_LOCAL_CONS</t>
  </si>
  <si>
    <t>Monitors the number of current local connections</t>
  </si>
  <si>
    <t>QOS_DB2_LOCAL_CONS_IN_EXEC</t>
  </si>
  <si>
    <t>Monitors the number of current local executing connections</t>
  </si>
  <si>
    <t>QOS_DB2_LOCK_ESCALS</t>
  </si>
  <si>
    <t>Monitors the number of database lock escalations</t>
  </si>
  <si>
    <t>QOS_DB2_LOCK_LIST_IN_USE</t>
  </si>
  <si>
    <t>Monitors database lock list use</t>
  </si>
  <si>
    <t>QOS_DB2_LOCK_TIMEOUTS</t>
  </si>
  <si>
    <t>Monitors the number of waiting database locks</t>
  </si>
  <si>
    <t>QOS_DB2_LOCK_WAIT_TIME</t>
  </si>
  <si>
    <t>Monitors database lock wait time</t>
  </si>
  <si>
    <t>QOS_DB2_LOCK_WAITS</t>
  </si>
  <si>
    <t>Monitors the number of database lock waits</t>
  </si>
  <si>
    <t>QOS_DB2_LOCKS_HELD</t>
  </si>
  <si>
    <t>Monitors the number of database locks held</t>
  </si>
  <si>
    <t>QOS_DB2_LOCKS_WAITING</t>
  </si>
  <si>
    <t>Monitors the number of Database Locks Waiting</t>
  </si>
  <si>
    <t>QOS_DB2_LOG_READS</t>
  </si>
  <si>
    <t>Monitors the number of pages read in the database log</t>
  </si>
  <si>
    <t>QOS_DB2_LOG_WRITES</t>
  </si>
  <si>
    <t>Monitors the number of pages written in the database log</t>
  </si>
  <si>
    <t>QOS_DB2_MAX_AGENT_OVERFLOWS</t>
  </si>
  <si>
    <t>Monitors the number of times MAXAGENT parameter was reached</t>
  </si>
  <si>
    <t>QOS_DB2_MAX_USED_PAGES</t>
  </si>
  <si>
    <t>Monitors the number of max used pages in tablespace</t>
  </si>
  <si>
    <t>QOS_DB2_MAX_USED_PAGES_PCT</t>
  </si>
  <si>
    <t>Monitors maximum of used pages in % reached in DMS table space</t>
  </si>
  <si>
    <t>QOS_DB2_NEW_CHECKPOINT_12345</t>
  </si>
  <si>
    <t>M</t>
  </si>
  <si>
    <t>Monitors test checkpoint</t>
  </si>
  <si>
    <t>QOS_DB2_NUM_ASSOC_AGENTS</t>
  </si>
  <si>
    <t>Monitors the number of database agents</t>
  </si>
  <si>
    <t>QOS_DB2_PCT_HJS_OVERFLOWS</t>
  </si>
  <si>
    <t>Monitors percentage of hash join small overflows</t>
  </si>
  <si>
    <t>QOS_DB2_PCT_SORT_OVERFLOWS</t>
  </si>
  <si>
    <t>Monitors the percentage of sort overflows per interval</t>
  </si>
  <si>
    <t>QOS_DB2_PIPED_SORTS_ACCEPTED</t>
  </si>
  <si>
    <t>Monitors number of piped sort requests accepted</t>
  </si>
  <si>
    <t>QOS_DB2_PIPED_SORTS_REJECTED</t>
  </si>
  <si>
    <t>Monitors the number of piped sort requests rejected</t>
  </si>
  <si>
    <t>QOS_DB2_PIPED_SORTS_REQUESTED</t>
  </si>
  <si>
    <t>Monitors the number of piped sorts requested</t>
  </si>
  <si>
    <t>QOS_DB2_PKG_CACHE_INSERTS</t>
  </si>
  <si>
    <t>Monitors the number of database package cache inserts</t>
  </si>
  <si>
    <t>QOS_DB2_PKG_CACHE_LOOKUPS</t>
  </si>
  <si>
    <t>Monitors the number of database package cache lookups</t>
  </si>
  <si>
    <t>QOS_DB2_POOL_ASYNC_DATA_READ_REQS</t>
  </si>
  <si>
    <t>Monitors the number of asynchronous read requests</t>
  </si>
  <si>
    <t>QOS_DB2_POOL_ASYNC_DATA_READS</t>
  </si>
  <si>
    <t>Monitors the number of asynchronous page reads</t>
  </si>
  <si>
    <t>QOS_DB2_POOL_ASYNC_DATA_WRITES</t>
  </si>
  <si>
    <t>Monitors number of pages written asynchronously into the bufferpool</t>
  </si>
  <si>
    <t>QOS_DB2_POOL_ASYNC_INDEX_READS</t>
  </si>
  <si>
    <t>Monitors the number of asynchronous index reads</t>
  </si>
  <si>
    <t>QOS_DB2_POOL_ASYNC_INDEX_WRITES</t>
  </si>
  <si>
    <t>Monitors number of index pages written asynchronously into the bufferpool</t>
  </si>
  <si>
    <t>QOS_DB2_POOL_ASYNC_READ_TIME</t>
  </si>
  <si>
    <t>Monitors elapsed time spent reading by prefetcher</t>
  </si>
  <si>
    <t>QOS_DB2_POOL_ASYNC_WRITE_TIME</t>
  </si>
  <si>
    <t>Monitors elapsed time spent asynchronously writing</t>
  </si>
  <si>
    <t>QOS_DB2_POOL_AVG_ASYNC_READ_TIME</t>
  </si>
  <si>
    <t>Monitors the average asynchronous read time</t>
  </si>
  <si>
    <t>QOS_DB2_POOL_AVG_ASYNC_WRITE_TIME</t>
  </si>
  <si>
    <t>Monitors the average asynchronous write time</t>
  </si>
  <si>
    <t>QOS_DB2_POOL_AVG_WRITE_TIME</t>
  </si>
  <si>
    <t>Monitors the average write time</t>
  </si>
  <si>
    <t>QOS_DB2_POOL_DATA_FROM_ESTORE</t>
  </si>
  <si>
    <t>Monitors bufferpool index pages from estore</t>
  </si>
  <si>
    <t>QOS_DB2_POOL_DATA_L_READS</t>
  </si>
  <si>
    <t>Monitors bufferpool logical reads</t>
  </si>
  <si>
    <t>QOS_DB2_POOL_DATA_P_READS</t>
  </si>
  <si>
    <t>Monitors bufferpool physical reads</t>
  </si>
  <si>
    <t>QOS_DB2_POOL_DATA_TO_ESTORE</t>
  </si>
  <si>
    <t>Monitors bufferpool data pages to estore</t>
  </si>
  <si>
    <t>QOS_DB2_POOL_DATA_WRITES</t>
  </si>
  <si>
    <t>Monitors bufferpool physical writes</t>
  </si>
  <si>
    <t>QOS_DB2_POOL_DRTY_PG_STEAL_CLNS</t>
  </si>
  <si>
    <t>Monitors number of times victim page cleaner was triggered</t>
  </si>
  <si>
    <t>QOS_DB2_POOL_DRTY_PG_THRSH_CLNS</t>
  </si>
  <si>
    <t>Monitors number of times dirty page threshold reached</t>
  </si>
  <si>
    <t>QOS_DB2_POOL_HIT_RATIO</t>
  </si>
  <si>
    <t>Monitors percentage of time a page was found in buffer pool on application request</t>
  </si>
  <si>
    <t>QOS_DB2_POOL_INDEX_FROM_ESTORE</t>
  </si>
  <si>
    <t>QOS_DB2_POOL_INDEX_L_READS</t>
  </si>
  <si>
    <t>Monitors bufferpool logical index reads</t>
  </si>
  <si>
    <t>QOS_DB2_POOL_INDEX_P_READS</t>
  </si>
  <si>
    <t>Monitors bufferpool physical index reads</t>
  </si>
  <si>
    <t>QOS_DB2_POOL_INDEX_TO_ESTORE</t>
  </si>
  <si>
    <t>Monitors bufferpool index pages to estore</t>
  </si>
  <si>
    <t>QOS_DB2_POOL_INDEX_WRITES</t>
  </si>
  <si>
    <t>Monitors bufferpool index writes</t>
  </si>
  <si>
    <t>QOS_DB2_POOL_LSN_GAP_CLNS</t>
  </si>
  <si>
    <t>Monitors database log space cleans</t>
  </si>
  <si>
    <t>QOS_DB2_POOL_READ_TIME</t>
  </si>
  <si>
    <t>Monitors bufferpool total read time</t>
  </si>
  <si>
    <t>QOS_DB2_POOL_SYNC_IDX_READS</t>
  </si>
  <si>
    <t>Monitors the number of synchronous index page reads per interval</t>
  </si>
  <si>
    <t>QOS_DB2_POOL_SYNC_IDX_WRITES</t>
  </si>
  <si>
    <t>Monitors the number of synchronous index page writes per interval</t>
  </si>
  <si>
    <t>QOS_DB2_POOL_SYNC_READS</t>
  </si>
  <si>
    <t>Monitors the number of synchronous data reads in interval</t>
  </si>
  <si>
    <t>QOS_DB2_POOL_SYNC_WRITE_TIME</t>
  </si>
  <si>
    <t>Monitors synchronous write time in ms in interval</t>
  </si>
  <si>
    <t>QOS_DB2_POOL_SYNC_WRITES</t>
  </si>
  <si>
    <t>Monitors the number of synchronous data writes in interval</t>
  </si>
  <si>
    <t>QOS_DB2_POOL_WRITE_TIME</t>
  </si>
  <si>
    <t>Monitors bufferpool physical write time</t>
  </si>
  <si>
    <t>QOS_DB2_POST_THRESHOLD_HASH_JOINS</t>
  </si>
  <si>
    <t>Monitors the number of hash joins post threshold</t>
  </si>
  <si>
    <t>QOS_DB2_POST_THRESHOLD_SORTS</t>
  </si>
  <si>
    <t>Monitors the number of post threshold sorts</t>
  </si>
  <si>
    <t>QOS_DB2_PREFETCH_WAIT_TIME</t>
  </si>
  <si>
    <t>Monitors time waited for prefetch</t>
  </si>
  <si>
    <t>QOS_DB2_REM_CONS_IN</t>
  </si>
  <si>
    <t>Monitors the number of current remote connections</t>
  </si>
  <si>
    <t>QOS_DB2_REM_CONS_IN_EXEC</t>
  </si>
  <si>
    <t>Monitors the number of current executing remote connections</t>
  </si>
  <si>
    <t>QOS_DB2_ROLLBACK_SQL_STMTS</t>
  </si>
  <si>
    <t>Monitors the number of database rollbacks</t>
  </si>
  <si>
    <t>QOS_DB2_ROWS_DELETED</t>
  </si>
  <si>
    <t>Monitors the number of database rows deleted</t>
  </si>
  <si>
    <t>QOS_DB2_ROWS_INSERTED</t>
  </si>
  <si>
    <t>Monitors the number of database rows inserted</t>
  </si>
  <si>
    <t>QOS_DB2_ROWS_SELECTED</t>
  </si>
  <si>
    <t>Monitors the number of database rows selected</t>
  </si>
  <si>
    <t>QOS_DB2_ROWS_UPDATED</t>
  </si>
  <si>
    <t>Monitors the number of database rows updated</t>
  </si>
  <si>
    <t>QOS_DB2_SEC_LOG_USED_TOP</t>
  </si>
  <si>
    <t>Monitors database secondary logspace top</t>
  </si>
  <si>
    <t>QOS_DB2_SEC_LOGS_ALLOCATED</t>
  </si>
  <si>
    <t>Monitors the number of database secondary logs</t>
  </si>
  <si>
    <t>QOS_DB2_SELECT_SQL_STMTS</t>
  </si>
  <si>
    <t>Monitors the number of database select sql statements</t>
  </si>
  <si>
    <t>QOS_DB2_SINCE_LAST_BACKUP</t>
  </si>
  <si>
    <t>hours</t>
  </si>
  <si>
    <t>Monitors number of hours since last backup</t>
  </si>
  <si>
    <t>QOS_DB2_SORT_HEAP_ALLOCATED</t>
  </si>
  <si>
    <t>Monitors the number of allocated sort heap</t>
  </si>
  <si>
    <t>QOS_DB2_SORT_OVERFLOWS</t>
  </si>
  <si>
    <t>Monitors the number of database sort Overflows</t>
  </si>
  <si>
    <t>QOS_DB2_STATIC_SQL_STMTS</t>
  </si>
  <si>
    <t>Monitors the number of database static sql statements</t>
  </si>
  <si>
    <t>QOS_DB2_TOT_LOG_USED_TOP</t>
  </si>
  <si>
    <t>Monitors the total used top log space of database</t>
  </si>
  <si>
    <t>QOS_DB2_TOTAL_CONS</t>
  </si>
  <si>
    <t>Monitors the number of database connects</t>
  </si>
  <si>
    <t>QOS_DB2_TOTAL_HASH_JOINS</t>
  </si>
  <si>
    <t>Monitors the number of database hash joins</t>
  </si>
  <si>
    <t>QOS_DB2_TOTAL_HASH_LOOPS</t>
  </si>
  <si>
    <t>Monitors the number of database hash loops</t>
  </si>
  <si>
    <t>QOS_DB2_TOTAL_PAGES</t>
  </si>
  <si>
    <t>Monitors the total number of pages in tablespace</t>
  </si>
  <si>
    <t>QOS_DB2_TOTAL_SEC_CONS</t>
  </si>
  <si>
    <t>Monitors database secondary connections</t>
  </si>
  <si>
    <t>QOS_DB2_TOTAL_SORT_TIME</t>
  </si>
  <si>
    <t>Monitors database total sort time</t>
  </si>
  <si>
    <t>QOS_DB2_TOTAL_SORTS</t>
  </si>
  <si>
    <t>Monitors the number of database total sorts</t>
  </si>
  <si>
    <t>QOS_DB2_TS_DATA_PARTITIONING</t>
  </si>
  <si>
    <t>Monitors data partitioning free percent</t>
  </si>
  <si>
    <t>QOS_DB2_TS_STATUS</t>
  </si>
  <si>
    <t>Monitors the status of tablespace</t>
  </si>
  <si>
    <t>QOS_DB2_UID_SQL_STMTS</t>
  </si>
  <si>
    <t>Monitors the database UID sql statment</t>
  </si>
  <si>
    <t>QOS_DB2_USABLE_PAGES</t>
  </si>
  <si>
    <t>Monitors number of usable pages in table space (exlc. overhead)</t>
  </si>
  <si>
    <t>QOS_DB2_USABLE_PAGES_PCT</t>
  </si>
  <si>
    <t>Monitors percent of usable pages in DMS table space (exlc. overhead)</t>
  </si>
  <si>
    <t>QOS_DB2_USED_PAGES</t>
  </si>
  <si>
    <t>Monitors the number of used pages in tablespace</t>
  </si>
  <si>
    <t>QOS_DB2_USED_PAGES_PCT</t>
  </si>
  <si>
    <t>Monitors percent of used pages in table space</t>
  </si>
  <si>
    <t>QOS_DB2_X_LOCK_ESCALS</t>
  </si>
  <si>
    <t>Monitors database x-lock escalations</t>
  </si>
  <si>
    <t>How often data has been found in cache compared to how often it has to be read from the disk.</t>
  </si>
  <si>
    <t>Buf_cachehit_ratio</t>
  </si>
  <si>
    <t>Add DB2/Oracle/SQL/E2E/URL update</t>
  </si>
  <si>
    <t>Application Count</t>
  </si>
  <si>
    <t>Server count</t>
  </si>
  <si>
    <t>Client connection (concurrent)</t>
  </si>
  <si>
    <t>15 sec</t>
  </si>
  <si>
    <t>Alarm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</si>
</sst>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3">
    <font>
      <sz val="11"/>
      <color theme="1"/>
      <name val="Calibri"/>
      <family val="2"/>
      <scheme val="minor"/>
    </font>
    <font>
      <sz val="14"/>
      <color theme="1"/>
      <name val="Helvetica"/>
      <family val="2"/>
    </font>
    <font>
      <sz val="12"/>
      <color theme="1"/>
      <name val="Helvetica"/>
      <family val="2"/>
    </font>
    <font>
      <u/>
      <sz val="11"/>
      <color theme="10"/>
      <name val="Calibri"/>
      <family val="2"/>
      <scheme val="minor"/>
    </font>
    <font>
      <u/>
      <sz val="11"/>
      <color theme="11"/>
      <name val="Calibri"/>
      <family val="2"/>
      <scheme val="minor"/>
    </font>
    <font>
      <sz val="16"/>
      <color theme="1"/>
      <name val="Helvetica"/>
    </font>
    <font>
      <sz val="11"/>
      <color theme="1"/>
      <name val="Helvetica"/>
    </font>
    <font>
      <b/>
      <sz val="11"/>
      <color theme="0"/>
      <name val="Helvetica"/>
    </font>
    <font>
      <sz val="22"/>
      <color theme="1"/>
      <name val="Helvetica"/>
    </font>
    <font>
      <sz val="14"/>
      <color theme="1"/>
      <name val="Helvetica"/>
    </font>
    <font>
      <b/>
      <sz val="16"/>
      <color theme="1"/>
      <name val="Helvetica"/>
    </font>
    <font>
      <b/>
      <sz val="14"/>
      <color theme="0"/>
      <name val="Helvetica"/>
    </font>
    <font>
      <b/>
      <sz val="12"/>
      <color theme="1"/>
      <name val="Helvetica"/>
      <family val="2"/>
    </font>
    <font>
      <b/>
      <sz val="22"/>
      <color theme="0"/>
      <name val="Helvetica"/>
    </font>
    <font>
      <sz val="11"/>
      <color theme="1"/>
      <name val="Calibri"/>
      <family val="2"/>
      <scheme val="minor"/>
    </font>
    <font>
      <sz val="12"/>
      <color theme="1"/>
      <name val="Calibri"/>
      <family val="2"/>
      <scheme val="minor"/>
    </font>
    <font>
      <i/>
      <sz val="12"/>
      <color theme="1"/>
      <name val="Helvetica"/>
    </font>
    <font>
      <b/>
      <sz val="12"/>
      <name val="Helvetica"/>
    </font>
    <font>
      <sz val="12"/>
      <color rgb="FF008000"/>
      <name val="Helvetica"/>
    </font>
    <font>
      <sz val="8"/>
      <name val="Calibri"/>
      <family val="2"/>
      <scheme val="minor"/>
    </font>
    <font>
      <sz val="14"/>
      <color theme="1"/>
      <name val="Avenir Next Regular"/>
    </font>
    <font>
      <sz val="16"/>
      <color theme="0"/>
      <name val="Avenir Next Regular"/>
    </font>
    <font>
      <sz val="16"/>
      <color rgb="FFFFFFFF"/>
      <name val="Avenir Next Regular"/>
    </font>
    <font>
      <sz val="11"/>
      <color rgb="FF76933C"/>
      <name val="Helvetica"/>
    </font>
    <font>
      <sz val="18"/>
      <color theme="1"/>
      <name val="Avenir Next Regular"/>
    </font>
    <font>
      <b/>
      <sz val="14"/>
      <color theme="1"/>
      <name val="Avenir Next Regular"/>
    </font>
    <font>
      <i/>
      <sz val="14"/>
      <color theme="1"/>
      <name val="Avenir Next Regular"/>
    </font>
    <font>
      <sz val="10"/>
      <color theme="0" tint="-0.34998626667073579"/>
      <name val="Helvetica"/>
    </font>
    <font>
      <b/>
      <sz val="11"/>
      <color theme="1"/>
      <name val="Calibri"/>
      <family val="2"/>
      <scheme val="minor"/>
    </font>
    <font>
      <b/>
      <sz val="16"/>
      <color theme="1"/>
      <name val="Calibri"/>
      <family val="2"/>
      <scheme val="minor"/>
    </font>
    <font>
      <b/>
      <i/>
      <sz val="11"/>
      <color theme="1"/>
      <name val="Calibri"/>
      <family val="2"/>
      <scheme val="minor"/>
    </font>
    <font>
      <sz val="10"/>
      <color rgb="FF000000"/>
      <name val="Calibri"/>
      <family val="2"/>
      <scheme val="minor"/>
    </font>
    <font>
      <sz val="9"/>
      <color indexed="81"/>
      <name val="Tahoma"/>
      <family val="2"/>
    </font>
    <font>
      <b/>
      <sz val="9"/>
      <color indexed="81"/>
      <name val="Tahoma"/>
      <family val="2"/>
    </font>
    <font>
      <b/>
      <sz val="10"/>
      <color rgb="FF000000"/>
      <name val="Calibri"/>
      <family val="2"/>
      <scheme val="minor"/>
    </font>
    <font>
      <sz val="11"/>
      <color rgb="FF1F497D"/>
      <name val="Calibri"/>
      <family val="2"/>
      <scheme val="minor"/>
    </font>
    <font>
      <u/>
      <sz val="11"/>
      <color theme="1"/>
      <name val="Calibri"/>
      <family val="2"/>
      <scheme val="minor"/>
    </font>
    <font>
      <sz val="14"/>
      <color theme="0"/>
      <name val="CA Sans"/>
      <family val="3"/>
    </font>
    <font>
      <sz val="12"/>
      <color theme="1"/>
      <name val="CA Sans"/>
      <family val="3"/>
    </font>
    <font>
      <b/>
      <sz val="15"/>
      <color theme="3"/>
      <name val="Helvetica"/>
      <family val="2"/>
    </font>
    <font>
      <u/>
      <sz val="14"/>
      <color theme="10"/>
      <name val="Helvetica"/>
      <family val="2"/>
    </font>
    <font>
      <sz val="14"/>
      <color theme="1"/>
      <name val="Calibri"/>
      <family val="2"/>
      <scheme val="minor"/>
    </font>
    <font>
      <u/>
      <sz val="14"/>
      <color theme="10"/>
      <name val="Calibri"/>
      <family val="2"/>
      <scheme val="minor"/>
    </font>
  </fonts>
  <fills count="31">
    <fill>
      <patternFill patternType="none"/>
    </fill>
    <fill>
      <patternFill patternType="gray125"/>
    </fill>
    <fill>
      <patternFill patternType="solid">
        <fgColor theme="3" tint="-0.249977111117893"/>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9F"/>
        <bgColor indexed="64"/>
      </patternFill>
    </fill>
    <fill>
      <patternFill patternType="solid">
        <fgColor rgb="FFDED3D0"/>
        <bgColor indexed="64"/>
      </patternFill>
    </fill>
    <fill>
      <patternFill patternType="solid">
        <fgColor rgb="FF002850"/>
        <bgColor indexed="64"/>
      </patternFill>
    </fill>
    <fill>
      <patternFill patternType="solid">
        <fgColor rgb="FF92D050"/>
        <bgColor indexed="64"/>
      </patternFill>
    </fill>
    <fill>
      <patternFill patternType="solid">
        <fgColor theme="0"/>
        <bgColor indexed="64"/>
      </patternFill>
    </fill>
    <fill>
      <patternFill patternType="solid">
        <fgColor theme="6"/>
        <bgColor indexed="64"/>
      </patternFill>
    </fill>
    <fill>
      <patternFill patternType="solid">
        <fgColor rgb="FF9BBB59"/>
        <bgColor rgb="FF000000"/>
      </patternFill>
    </fill>
    <fill>
      <patternFill patternType="solid">
        <fgColor rgb="FFEBF1DE"/>
        <bgColor rgb="FFEBF1DE"/>
      </patternFill>
    </fill>
    <fill>
      <patternFill patternType="solid">
        <fgColor rgb="FFFFFFFF"/>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0" tint="-0.14999847407452621"/>
        <bgColor indexed="64"/>
      </patternFill>
    </fill>
    <fill>
      <patternFill patternType="solid">
        <fgColor theme="1" tint="0.249977111117893"/>
        <bgColor indexed="64"/>
      </patternFill>
    </fill>
    <fill>
      <patternFill patternType="lightGray">
        <bgColor theme="9" tint="0.59999389629810485"/>
      </patternFill>
    </fill>
    <fill>
      <patternFill patternType="solid">
        <fgColor rgb="FFFFFF00"/>
        <bgColor indexed="64"/>
      </patternFill>
    </fill>
    <fill>
      <patternFill patternType="solid">
        <fgColor theme="6" tint="0.39997558519241921"/>
        <bgColor indexed="64"/>
      </patternFill>
    </fill>
    <fill>
      <patternFill patternType="solid">
        <fgColor rgb="FFFF0000"/>
        <bgColor indexed="64"/>
      </patternFill>
    </fill>
    <fill>
      <patternFill patternType="solid">
        <fgColor rgb="FF2B5871"/>
        <bgColor indexed="64"/>
      </patternFill>
    </fill>
    <fill>
      <patternFill patternType="solid">
        <fgColor theme="1" tint="0.34998626667073579"/>
        <bgColor indexed="64"/>
      </patternFill>
    </fill>
  </fills>
  <borders count="69">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rgb="FF9BBB59"/>
      </top>
      <bottom/>
      <diagonal/>
    </border>
    <border>
      <left/>
      <right style="thin">
        <color auto="1"/>
      </right>
      <top style="thin">
        <color rgb="FF9BBB59"/>
      </top>
      <bottom/>
      <diagonal/>
    </border>
    <border>
      <left style="thin">
        <color auto="1"/>
      </left>
      <right/>
      <top style="thin">
        <color auto="1"/>
      </top>
      <bottom style="thin">
        <color rgb="FF9BBB59"/>
      </bottom>
      <diagonal/>
    </border>
    <border>
      <left/>
      <right style="thin">
        <color rgb="FF000000"/>
      </right>
      <top style="thin">
        <color auto="1"/>
      </top>
      <bottom style="thin">
        <color rgb="FF9BBB59"/>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bottom style="dashed">
        <color theme="0" tint="-0.14996795556505021"/>
      </bottom>
      <diagonal/>
    </border>
    <border>
      <left/>
      <right/>
      <top style="dashed">
        <color theme="0" tint="-0.14996795556505021"/>
      </top>
      <bottom style="dashed">
        <color theme="0" tint="-0.1499679555650502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rgb="FF010101"/>
      </left>
      <right style="medium">
        <color rgb="FF010101"/>
      </right>
      <top style="medium">
        <color rgb="FF010101"/>
      </top>
      <bottom/>
      <diagonal/>
    </border>
    <border>
      <left style="medium">
        <color rgb="FF010101"/>
      </left>
      <right style="medium">
        <color rgb="FF010101"/>
      </right>
      <top/>
      <bottom/>
      <diagonal/>
    </border>
    <border>
      <left style="medium">
        <color rgb="FF010101"/>
      </left>
      <right style="medium">
        <color rgb="FF010101"/>
      </right>
      <top/>
      <bottom style="medium">
        <color rgb="FF010101"/>
      </bottom>
      <diagonal/>
    </border>
    <border>
      <left style="medium">
        <color rgb="FF010101"/>
      </left>
      <right/>
      <top style="medium">
        <color rgb="FF010101"/>
      </top>
      <bottom style="medium">
        <color rgb="FF010101"/>
      </bottom>
      <diagonal/>
    </border>
    <border>
      <left/>
      <right/>
      <top style="medium">
        <color rgb="FF010101"/>
      </top>
      <bottom style="medium">
        <color rgb="FF010101"/>
      </bottom>
      <diagonal/>
    </border>
    <border>
      <left/>
      <right style="medium">
        <color rgb="FF010101"/>
      </right>
      <top style="medium">
        <color rgb="FF010101"/>
      </top>
      <bottom style="medium">
        <color rgb="FF010101"/>
      </bottom>
      <diagonal/>
    </border>
    <border>
      <left style="medium">
        <color rgb="FF010101"/>
      </left>
      <right/>
      <top style="medium">
        <color rgb="FF010101"/>
      </top>
      <bottom/>
      <diagonal/>
    </border>
    <border>
      <left/>
      <right/>
      <top style="medium">
        <color rgb="FF010101"/>
      </top>
      <bottom/>
      <diagonal/>
    </border>
    <border>
      <left/>
      <right style="medium">
        <color rgb="FF010101"/>
      </right>
      <top style="medium">
        <color rgb="FF010101"/>
      </top>
      <bottom/>
      <diagonal/>
    </border>
    <border>
      <left style="medium">
        <color rgb="FF010101"/>
      </left>
      <right/>
      <top/>
      <bottom style="medium">
        <color rgb="FF010101"/>
      </bottom>
      <diagonal/>
    </border>
    <border>
      <left/>
      <right/>
      <top/>
      <bottom style="medium">
        <color rgb="FF010101"/>
      </bottom>
      <diagonal/>
    </border>
    <border>
      <left/>
      <right style="medium">
        <color rgb="FF010101"/>
      </right>
      <top/>
      <bottom style="medium">
        <color rgb="FF010101"/>
      </bottom>
      <diagonal/>
    </border>
    <border>
      <left style="medium">
        <color rgb="FF010101"/>
      </left>
      <right/>
      <top/>
      <bottom/>
      <diagonal/>
    </border>
    <border>
      <left/>
      <right style="medium">
        <color rgb="FF010101"/>
      </right>
      <top/>
      <bottom/>
      <diagonal/>
    </border>
    <border>
      <left style="medium">
        <color rgb="FF01010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rgb="FF010101"/>
      </top>
      <bottom/>
      <diagonal/>
    </border>
    <border>
      <left style="thin">
        <color auto="1"/>
      </left>
      <right style="medium">
        <color rgb="FF010101"/>
      </right>
      <top style="medium">
        <color rgb="FF010101"/>
      </top>
      <bottom/>
      <diagonal/>
    </border>
    <border>
      <left style="thin">
        <color auto="1"/>
      </left>
      <right style="medium">
        <color rgb="FF010101"/>
      </right>
      <top/>
      <bottom/>
      <diagonal/>
    </border>
    <border>
      <left style="thin">
        <color auto="1"/>
      </left>
      <right style="thin">
        <color auto="1"/>
      </right>
      <top/>
      <bottom style="medium">
        <color rgb="FF010101"/>
      </bottom>
      <diagonal/>
    </border>
    <border>
      <left style="thin">
        <color auto="1"/>
      </left>
      <right style="medium">
        <color rgb="FF010101"/>
      </right>
      <top/>
      <bottom style="medium">
        <color rgb="FF010101"/>
      </bottom>
      <diagonal/>
    </border>
    <border>
      <left style="medium">
        <color rgb="FF010101"/>
      </left>
      <right style="thin">
        <color auto="1"/>
      </right>
      <top style="medium">
        <color rgb="FF010101"/>
      </top>
      <bottom/>
      <diagonal/>
    </border>
    <border>
      <left style="medium">
        <color rgb="FF010101"/>
      </left>
      <right style="thin">
        <color auto="1"/>
      </right>
      <top/>
      <bottom style="medium">
        <color rgb="FF010101"/>
      </bottom>
      <diagonal/>
    </border>
    <border>
      <left style="thin">
        <color auto="1"/>
      </left>
      <right/>
      <top style="medium">
        <color rgb="FF010101"/>
      </top>
      <bottom/>
      <diagonal/>
    </border>
    <border>
      <left style="thin">
        <color auto="1"/>
      </left>
      <right/>
      <top/>
      <bottom style="medium">
        <color rgb="FF010101"/>
      </bottom>
      <diagonal/>
    </border>
    <border>
      <left/>
      <right style="thin">
        <color auto="1"/>
      </right>
      <top style="medium">
        <color rgb="FF010101"/>
      </top>
      <bottom/>
      <diagonal/>
    </border>
    <border>
      <left/>
      <right style="thin">
        <color auto="1"/>
      </right>
      <top/>
      <bottom style="medium">
        <color rgb="FF010101"/>
      </bottom>
      <diagonal/>
    </border>
    <border>
      <left style="medium">
        <color rgb="FF2B5871"/>
      </left>
      <right/>
      <top style="medium">
        <color rgb="FF2B5871"/>
      </top>
      <bottom/>
      <diagonal/>
    </border>
    <border>
      <left/>
      <right style="medium">
        <color rgb="FF2B5871"/>
      </right>
      <top style="medium">
        <color rgb="FF2B5871"/>
      </top>
      <bottom/>
      <diagonal/>
    </border>
    <border>
      <left style="medium">
        <color rgb="FF2B5871"/>
      </left>
      <right/>
      <top/>
      <bottom/>
      <diagonal/>
    </border>
    <border>
      <left/>
      <right style="medium">
        <color rgb="FF2B5871"/>
      </right>
      <top/>
      <bottom/>
      <diagonal/>
    </border>
    <border>
      <left style="medium">
        <color rgb="FF2B5871"/>
      </left>
      <right/>
      <top/>
      <bottom style="medium">
        <color rgb="FF2B5871"/>
      </bottom>
      <diagonal/>
    </border>
    <border>
      <left/>
      <right style="medium">
        <color rgb="FF2B5871"/>
      </right>
      <top/>
      <bottom style="medium">
        <color rgb="FF2B5871"/>
      </bottom>
      <diagonal/>
    </border>
    <border>
      <left style="medium">
        <color rgb="FF010101"/>
      </left>
      <right style="thin">
        <color auto="1"/>
      </right>
      <top style="thin">
        <color auto="1"/>
      </top>
      <bottom/>
      <diagonal/>
    </border>
    <border>
      <left/>
      <right/>
      <top/>
      <bottom style="thick">
        <color theme="4"/>
      </bottom>
      <diagonal/>
    </border>
  </borders>
  <cellStyleXfs count="2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xf numFmtId="0" fontId="39" fillId="0" borderId="68" applyNumberFormat="0" applyFill="0" applyAlignment="0" applyProtection="0"/>
    <xf numFmtId="0" fontId="40" fillId="0" borderId="0" applyNumberFormat="0" applyFill="0" applyBorder="0" applyAlignment="0" applyProtection="0"/>
    <xf numFmtId="9" fontId="1" fillId="0" borderId="0" applyFont="0" applyFill="0" applyBorder="0" applyAlignment="0" applyProtection="0"/>
  </cellStyleXfs>
  <cellXfs count="482">
    <xf numFmtId="0" fontId="0" fillId="0" borderId="0" xfId="0"/>
    <xf numFmtId="0" fontId="5" fillId="0" borderId="0" xfId="0" applyFont="1"/>
    <xf numFmtId="0" fontId="6" fillId="0" borderId="0" xfId="0" applyFont="1"/>
    <xf numFmtId="0" fontId="7" fillId="2" borderId="0" xfId="0" applyFont="1" applyFill="1"/>
    <xf numFmtId="0" fontId="7" fillId="2" borderId="0" xfId="0" applyFont="1" applyFill="1" applyAlignment="1">
      <alignment horizontal="center"/>
    </xf>
    <xf numFmtId="0" fontId="6" fillId="0" borderId="0" xfId="0" applyFont="1" applyBorder="1"/>
    <xf numFmtId="0" fontId="8" fillId="0" borderId="0" xfId="0" applyFont="1"/>
    <xf numFmtId="0" fontId="9" fillId="0" borderId="0" xfId="0" applyFont="1"/>
    <xf numFmtId="0" fontId="10" fillId="4" borderId="0" xfId="0" applyFont="1" applyFill="1" applyBorder="1"/>
    <xf numFmtId="2" fontId="10" fillId="4" borderId="0" xfId="0" applyNumberFormat="1" applyFont="1" applyFill="1" applyBorder="1"/>
    <xf numFmtId="0" fontId="9" fillId="3" borderId="3" xfId="0" applyFont="1" applyFill="1" applyBorder="1"/>
    <xf numFmtId="0" fontId="9" fillId="3" borderId="4" xfId="0" applyFont="1" applyFill="1" applyBorder="1"/>
    <xf numFmtId="0" fontId="9" fillId="0" borderId="5" xfId="0" applyFont="1" applyBorder="1"/>
    <xf numFmtId="1" fontId="9" fillId="0" borderId="6" xfId="0" applyNumberFormat="1" applyFont="1" applyBorder="1"/>
    <xf numFmtId="0" fontId="9" fillId="0" borderId="3" xfId="0" applyFont="1" applyBorder="1"/>
    <xf numFmtId="0" fontId="9" fillId="0" borderId="0" xfId="0" applyFont="1" applyBorder="1"/>
    <xf numFmtId="0" fontId="9" fillId="0" borderId="4" xfId="0" applyFont="1" applyBorder="1"/>
    <xf numFmtId="0" fontId="9" fillId="3" borderId="5" xfId="0" applyFont="1" applyFill="1" applyBorder="1"/>
    <xf numFmtId="0" fontId="9" fillId="3" borderId="6" xfId="0" applyFont="1" applyFill="1" applyBorder="1"/>
    <xf numFmtId="0" fontId="9" fillId="0" borderId="6" xfId="0" applyFont="1" applyBorder="1"/>
    <xf numFmtId="2" fontId="9" fillId="0" borderId="0" xfId="0" applyNumberFormat="1" applyFont="1" applyBorder="1"/>
    <xf numFmtId="0" fontId="9" fillId="3" borderId="8" xfId="0" applyFont="1" applyFill="1" applyBorder="1"/>
    <xf numFmtId="2" fontId="9" fillId="0" borderId="7" xfId="0" applyNumberFormat="1" applyFont="1" applyBorder="1"/>
    <xf numFmtId="0" fontId="9" fillId="0" borderId="2" xfId="0" applyFont="1" applyBorder="1"/>
    <xf numFmtId="2" fontId="9" fillId="3" borderId="8" xfId="0" applyNumberFormat="1" applyFont="1" applyFill="1" applyBorder="1"/>
    <xf numFmtId="0" fontId="2" fillId="0" borderId="0" xfId="0" applyFont="1"/>
    <xf numFmtId="2" fontId="2" fillId="0" borderId="0" xfId="0" applyNumberFormat="1" applyFont="1"/>
    <xf numFmtId="0" fontId="12" fillId="0" borderId="0" xfId="0" applyFont="1"/>
    <xf numFmtId="0" fontId="9" fillId="5" borderId="0" xfId="0" applyFont="1" applyFill="1"/>
    <xf numFmtId="0" fontId="9" fillId="0" borderId="3" xfId="0" applyFont="1" applyBorder="1" applyAlignment="1">
      <alignment wrapText="1"/>
    </xf>
    <xf numFmtId="0" fontId="9" fillId="0" borderId="5" xfId="0" applyFont="1" applyBorder="1" applyAlignment="1">
      <alignment wrapText="1"/>
    </xf>
    <xf numFmtId="0" fontId="11" fillId="7" borderId="0" xfId="0" applyFont="1" applyFill="1"/>
    <xf numFmtId="2" fontId="11" fillId="7" borderId="0" xfId="0" applyNumberFormat="1" applyFont="1" applyFill="1"/>
    <xf numFmtId="0" fontId="11" fillId="7" borderId="0" xfId="0" applyFont="1" applyFill="1" applyAlignment="1">
      <alignment horizontal="center" wrapText="1"/>
    </xf>
    <xf numFmtId="0" fontId="2" fillId="0" borderId="0" xfId="0" applyFont="1" applyAlignment="1">
      <alignment horizontal="center"/>
    </xf>
    <xf numFmtId="0" fontId="15" fillId="0" borderId="0" xfId="0" applyFont="1"/>
    <xf numFmtId="9" fontId="18" fillId="5" borderId="0" xfId="14" applyNumberFormat="1" applyFont="1" applyFill="1" applyBorder="1" applyAlignment="1">
      <alignment horizontal="center" vertical="center"/>
    </xf>
    <xf numFmtId="0" fontId="2" fillId="5" borderId="13" xfId="0" applyFont="1" applyFill="1" applyBorder="1" applyAlignment="1">
      <alignment horizontal="center" vertical="center"/>
    </xf>
    <xf numFmtId="164" fontId="2" fillId="5" borderId="0" xfId="13" applyNumberFormat="1" applyFont="1" applyFill="1" applyBorder="1" applyAlignment="1">
      <alignment horizontal="center" vertical="center"/>
    </xf>
    <xf numFmtId="164" fontId="2" fillId="5" borderId="13" xfId="13" applyNumberFormat="1" applyFont="1" applyFill="1" applyBorder="1" applyAlignment="1">
      <alignment horizontal="center" vertical="center"/>
    </xf>
    <xf numFmtId="0" fontId="12" fillId="5" borderId="18" xfId="0" applyFont="1" applyFill="1" applyBorder="1" applyAlignment="1">
      <alignment horizontal="center" vertical="center"/>
    </xf>
    <xf numFmtId="0" fontId="12" fillId="5" borderId="19" xfId="0" applyFont="1" applyFill="1" applyBorder="1" applyAlignment="1">
      <alignment horizontal="center" vertical="center"/>
    </xf>
    <xf numFmtId="0" fontId="2" fillId="9" borderId="0" xfId="0" applyFont="1" applyFill="1"/>
    <xf numFmtId="0" fontId="0" fillId="9" borderId="0" xfId="0" applyFill="1"/>
    <xf numFmtId="0" fontId="20" fillId="0" borderId="0" xfId="0" applyFont="1"/>
    <xf numFmtId="0" fontId="20" fillId="0" borderId="0" xfId="0" applyFont="1" applyAlignment="1">
      <alignment vertical="center"/>
    </xf>
    <xf numFmtId="0" fontId="6" fillId="0" borderId="13" xfId="0" applyFont="1" applyBorder="1" applyAlignment="1">
      <alignment horizontal="right" vertical="center"/>
    </xf>
    <xf numFmtId="0" fontId="6" fillId="0" borderId="12" xfId="0" applyFont="1" applyBorder="1" applyAlignment="1">
      <alignment horizontal="right" vertical="center"/>
    </xf>
    <xf numFmtId="0" fontId="6" fillId="9" borderId="13" xfId="0" applyFont="1" applyFill="1" applyBorder="1" applyAlignment="1">
      <alignment horizontal="right" vertical="center"/>
    </xf>
    <xf numFmtId="2" fontId="6" fillId="9" borderId="12" xfId="0" applyNumberFormat="1" applyFont="1" applyFill="1" applyBorder="1" applyAlignment="1">
      <alignment horizontal="right" vertical="center"/>
    </xf>
    <xf numFmtId="0" fontId="6" fillId="0" borderId="11" xfId="0" applyFont="1" applyBorder="1" applyAlignment="1">
      <alignment horizontal="right" vertical="center"/>
    </xf>
    <xf numFmtId="0" fontId="6" fillId="0" borderId="9" xfId="0" applyFont="1" applyBorder="1" applyAlignment="1">
      <alignment horizontal="right" vertical="center"/>
    </xf>
    <xf numFmtId="0" fontId="23" fillId="12" borderId="20" xfId="0" applyFont="1" applyFill="1" applyBorder="1" applyAlignment="1">
      <alignment horizontal="right" vertical="center"/>
    </xf>
    <xf numFmtId="0" fontId="23" fillId="12" borderId="21" xfId="0" applyFont="1" applyFill="1" applyBorder="1" applyAlignment="1">
      <alignment horizontal="right" vertical="center"/>
    </xf>
    <xf numFmtId="0" fontId="23" fillId="13" borderId="13" xfId="0" applyFont="1" applyFill="1" applyBorder="1" applyAlignment="1">
      <alignment horizontal="right" vertical="center"/>
    </xf>
    <xf numFmtId="2" fontId="23" fillId="13" borderId="12" xfId="0" applyNumberFormat="1" applyFont="1" applyFill="1" applyBorder="1" applyAlignment="1">
      <alignment horizontal="right" vertical="center"/>
    </xf>
    <xf numFmtId="0" fontId="23" fillId="12" borderId="11" xfId="0" applyFont="1" applyFill="1" applyBorder="1" applyAlignment="1">
      <alignment horizontal="right" vertical="center"/>
    </xf>
    <xf numFmtId="0" fontId="23" fillId="12" borderId="9" xfId="0" applyFont="1" applyFill="1" applyBorder="1" applyAlignment="1">
      <alignment horizontal="right" vertical="center"/>
    </xf>
    <xf numFmtId="0" fontId="24" fillId="0" borderId="0" xfId="0" applyFont="1" applyAlignment="1">
      <alignment vertical="center"/>
    </xf>
    <xf numFmtId="0" fontId="0" fillId="0" borderId="19" xfId="0" applyBorder="1"/>
    <xf numFmtId="0" fontId="0" fillId="9" borderId="18" xfId="0" applyFill="1" applyBorder="1"/>
    <xf numFmtId="0" fontId="0" fillId="9" borderId="17" xfId="0" applyFill="1" applyBorder="1"/>
    <xf numFmtId="0" fontId="24" fillId="9" borderId="13" xfId="0" applyFont="1" applyFill="1" applyBorder="1" applyAlignment="1">
      <alignment vertical="center"/>
    </xf>
    <xf numFmtId="0" fontId="24" fillId="16" borderId="0" xfId="0" applyFont="1" applyFill="1" applyBorder="1" applyAlignment="1">
      <alignment vertical="center"/>
    </xf>
    <xf numFmtId="0" fontId="24" fillId="9" borderId="12" xfId="0" applyFont="1" applyFill="1" applyBorder="1" applyAlignment="1">
      <alignment vertical="center"/>
    </xf>
    <xf numFmtId="0" fontId="20" fillId="9" borderId="13" xfId="0" applyFont="1" applyFill="1" applyBorder="1"/>
    <xf numFmtId="0" fontId="20" fillId="9" borderId="12" xfId="0" applyFont="1" applyFill="1" applyBorder="1"/>
    <xf numFmtId="0" fontId="20" fillId="9" borderId="13" xfId="0" applyFont="1" applyFill="1" applyBorder="1" applyAlignment="1">
      <alignment vertical="center"/>
    </xf>
    <xf numFmtId="0" fontId="20" fillId="16" borderId="0" xfId="0" applyFont="1" applyFill="1" applyBorder="1" applyAlignment="1">
      <alignment horizontal="center" vertical="center"/>
    </xf>
    <xf numFmtId="0" fontId="20" fillId="16" borderId="0" xfId="0" applyFont="1" applyFill="1" applyBorder="1" applyAlignment="1">
      <alignment horizontal="left" vertical="center" indent="1"/>
    </xf>
    <xf numFmtId="0" fontId="20" fillId="15" borderId="0" xfId="0" applyNumberFormat="1" applyFont="1" applyFill="1" applyBorder="1" applyAlignment="1">
      <alignment horizontal="left" vertical="center" indent="1"/>
    </xf>
    <xf numFmtId="0" fontId="20" fillId="15" borderId="0" xfId="0" applyFont="1" applyFill="1" applyBorder="1" applyAlignment="1">
      <alignment horizontal="left" vertical="center" indent="1"/>
    </xf>
    <xf numFmtId="0" fontId="20" fillId="14" borderId="0" xfId="0" applyNumberFormat="1" applyFont="1" applyFill="1" applyBorder="1" applyAlignment="1">
      <alignment horizontal="left" vertical="center" indent="1"/>
    </xf>
    <xf numFmtId="0" fontId="20" fillId="14" borderId="0" xfId="0" applyFont="1" applyFill="1" applyBorder="1" applyAlignment="1">
      <alignment horizontal="left" vertical="center" indent="1"/>
    </xf>
    <xf numFmtId="0" fontId="20" fillId="9" borderId="12" xfId="0" applyFont="1" applyFill="1" applyBorder="1" applyAlignment="1">
      <alignment vertical="center"/>
    </xf>
    <xf numFmtId="17" fontId="20" fillId="15" borderId="0" xfId="0" quotePrefix="1" applyNumberFormat="1" applyFont="1" applyFill="1" applyBorder="1" applyAlignment="1">
      <alignment horizontal="left" vertical="center" indent="1"/>
    </xf>
    <xf numFmtId="17" fontId="20" fillId="14" borderId="0" xfId="0" quotePrefix="1" applyNumberFormat="1" applyFont="1" applyFill="1" applyBorder="1" applyAlignment="1">
      <alignment horizontal="left" vertical="center" indent="1"/>
    </xf>
    <xf numFmtId="0" fontId="20" fillId="9" borderId="11" xfId="0" applyFont="1" applyFill="1" applyBorder="1"/>
    <xf numFmtId="0" fontId="20" fillId="9" borderId="9" xfId="0" applyFont="1" applyFill="1" applyBorder="1"/>
    <xf numFmtId="0" fontId="25" fillId="16" borderId="0" xfId="0" applyFont="1" applyFill="1" applyBorder="1" applyAlignment="1">
      <alignment vertical="center"/>
    </xf>
    <xf numFmtId="0" fontId="25" fillId="16" borderId="0" xfId="0" applyFont="1" applyFill="1" applyBorder="1" applyAlignment="1">
      <alignment vertical="center" wrapText="1"/>
    </xf>
    <xf numFmtId="0" fontId="25" fillId="15" borderId="0" xfId="0" applyFont="1" applyFill="1" applyBorder="1" applyAlignment="1">
      <alignment vertical="center" wrapText="1"/>
    </xf>
    <xf numFmtId="0" fontId="25" fillId="15" borderId="0" xfId="0" applyFont="1" applyFill="1" applyBorder="1" applyAlignment="1">
      <alignment vertical="center"/>
    </xf>
    <xf numFmtId="0" fontId="25" fillId="14" borderId="0" xfId="0" applyFont="1" applyFill="1" applyBorder="1" applyAlignment="1">
      <alignment vertical="center" wrapText="1"/>
    </xf>
    <xf numFmtId="0" fontId="25" fillId="14" borderId="0" xfId="0" applyFont="1" applyFill="1" applyBorder="1" applyAlignment="1">
      <alignment vertical="center"/>
    </xf>
    <xf numFmtId="0" fontId="3" fillId="0" borderId="0" xfId="23"/>
    <xf numFmtId="0" fontId="27" fillId="5" borderId="12"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3" xfId="0" applyFont="1" applyFill="1" applyBorder="1" applyAlignment="1">
      <alignment vertical="center"/>
    </xf>
    <xf numFmtId="0" fontId="2" fillId="5" borderId="0" xfId="0" applyFont="1" applyFill="1" applyBorder="1" applyAlignment="1">
      <alignment vertical="center"/>
    </xf>
    <xf numFmtId="164" fontId="2" fillId="5" borderId="13" xfId="13" applyNumberFormat="1" applyFont="1" applyFill="1" applyBorder="1" applyAlignment="1">
      <alignment vertical="center"/>
    </xf>
    <xf numFmtId="164" fontId="2" fillId="5" borderId="0" xfId="13" applyNumberFormat="1" applyFont="1" applyFill="1" applyBorder="1" applyAlignment="1">
      <alignment vertical="center"/>
    </xf>
    <xf numFmtId="0" fontId="2" fillId="5" borderId="12" xfId="0" applyFont="1" applyFill="1" applyBorder="1" applyAlignment="1">
      <alignment horizontal="left" vertical="center"/>
    </xf>
    <xf numFmtId="43" fontId="2" fillId="5" borderId="13" xfId="13" applyFont="1" applyFill="1" applyBorder="1" applyAlignment="1">
      <alignment vertical="center"/>
    </xf>
    <xf numFmtId="43" fontId="2" fillId="5" borderId="0" xfId="13" applyFont="1" applyFill="1" applyBorder="1" applyAlignment="1">
      <alignment vertical="center"/>
    </xf>
    <xf numFmtId="2" fontId="2" fillId="5" borderId="13" xfId="0" applyNumberFormat="1" applyFont="1" applyFill="1" applyBorder="1" applyAlignment="1">
      <alignment vertical="center"/>
    </xf>
    <xf numFmtId="2" fontId="2" fillId="5" borderId="0" xfId="0" applyNumberFormat="1" applyFont="1" applyFill="1" applyBorder="1" applyAlignment="1">
      <alignment vertical="center"/>
    </xf>
    <xf numFmtId="2" fontId="2" fillId="5" borderId="11" xfId="0" applyNumberFormat="1" applyFont="1" applyFill="1" applyBorder="1" applyAlignment="1">
      <alignment vertical="center"/>
    </xf>
    <xf numFmtId="2" fontId="2" fillId="5" borderId="10" xfId="0" applyNumberFormat="1" applyFont="1" applyFill="1" applyBorder="1" applyAlignment="1">
      <alignment vertical="center"/>
    </xf>
    <xf numFmtId="0" fontId="2" fillId="5" borderId="9" xfId="0" applyFont="1" applyFill="1" applyBorder="1" applyAlignment="1">
      <alignment horizontal="left" vertical="center"/>
    </xf>
    <xf numFmtId="0" fontId="17" fillId="8" borderId="16" xfId="0" applyFont="1" applyFill="1" applyBorder="1" applyAlignment="1">
      <alignment vertical="center"/>
    </xf>
    <xf numFmtId="0" fontId="2" fillId="8" borderId="15" xfId="0" applyFont="1" applyFill="1" applyBorder="1" applyAlignment="1">
      <alignment vertical="center"/>
    </xf>
    <xf numFmtId="0" fontId="2" fillId="8" borderId="14" xfId="0" applyFont="1" applyFill="1" applyBorder="1" applyAlignment="1">
      <alignment horizontal="center" vertical="center"/>
    </xf>
    <xf numFmtId="0" fontId="2" fillId="9" borderId="13" xfId="0" applyFont="1" applyFill="1" applyBorder="1" applyAlignment="1">
      <alignment vertical="center"/>
    </xf>
    <xf numFmtId="164" fontId="2" fillId="9" borderId="0" xfId="13" applyNumberFormat="1" applyFont="1" applyFill="1" applyBorder="1" applyAlignment="1">
      <alignment vertical="center"/>
    </xf>
    <xf numFmtId="0" fontId="2" fillId="9" borderId="12" xfId="0" applyFont="1" applyFill="1" applyBorder="1" applyAlignment="1">
      <alignment horizontal="left" vertical="center"/>
    </xf>
    <xf numFmtId="2" fontId="2" fillId="9" borderId="0" xfId="0" applyNumberFormat="1" applyFont="1" applyFill="1" applyBorder="1" applyAlignment="1">
      <alignment vertical="center"/>
    </xf>
    <xf numFmtId="1" fontId="2" fillId="9" borderId="0" xfId="0" applyNumberFormat="1" applyFont="1" applyFill="1" applyBorder="1" applyAlignment="1">
      <alignment vertical="center"/>
    </xf>
    <xf numFmtId="0" fontId="2" fillId="9" borderId="11" xfId="0" applyFont="1" applyFill="1" applyBorder="1" applyAlignment="1">
      <alignment vertical="center"/>
    </xf>
    <xf numFmtId="2" fontId="2" fillId="9" borderId="10" xfId="0" applyNumberFormat="1" applyFont="1" applyFill="1" applyBorder="1" applyAlignment="1">
      <alignment vertical="center"/>
    </xf>
    <xf numFmtId="0" fontId="2" fillId="9" borderId="9" xfId="0" applyFont="1" applyFill="1" applyBorder="1" applyAlignment="1">
      <alignment horizontal="left" vertical="center"/>
    </xf>
    <xf numFmtId="0" fontId="9" fillId="5" borderId="8" xfId="0" applyFont="1" applyFill="1" applyBorder="1"/>
    <xf numFmtId="0" fontId="0" fillId="0" borderId="24" xfId="0" applyBorder="1"/>
    <xf numFmtId="0" fontId="28" fillId="0" borderId="24" xfId="0" applyFont="1" applyBorder="1"/>
    <xf numFmtId="0" fontId="28" fillId="18" borderId="24" xfId="0" applyFont="1" applyFill="1" applyBorder="1"/>
    <xf numFmtId="0" fontId="0" fillId="18" borderId="24" xfId="0" applyFill="1" applyBorder="1"/>
    <xf numFmtId="0" fontId="28" fillId="19" borderId="24" xfId="0" applyFont="1" applyFill="1" applyBorder="1"/>
    <xf numFmtId="0" fontId="0" fillId="19" borderId="24" xfId="0" applyFill="1" applyBorder="1"/>
    <xf numFmtId="0" fontId="28" fillId="20" borderId="24" xfId="0" applyFont="1" applyFill="1" applyBorder="1"/>
    <xf numFmtId="0" fontId="0" fillId="20" borderId="24" xfId="0" applyFill="1" applyBorder="1"/>
    <xf numFmtId="0" fontId="28" fillId="21" borderId="24" xfId="0" applyFont="1" applyFill="1" applyBorder="1"/>
    <xf numFmtId="0" fontId="0" fillId="21" borderId="24" xfId="0" applyFill="1" applyBorder="1"/>
    <xf numFmtId="0" fontId="28" fillId="22" borderId="24" xfId="0" applyFont="1" applyFill="1" applyBorder="1"/>
    <xf numFmtId="0" fontId="0" fillId="22" borderId="24" xfId="0" applyFill="1" applyBorder="1"/>
    <xf numFmtId="0" fontId="30" fillId="0" borderId="0" xfId="0" applyFont="1"/>
    <xf numFmtId="0" fontId="30" fillId="0" borderId="24" xfId="0" applyFont="1" applyBorder="1"/>
    <xf numFmtId="0" fontId="0" fillId="23" borderId="24" xfId="0" applyFill="1" applyBorder="1"/>
    <xf numFmtId="0" fontId="0" fillId="0" borderId="18" xfId="0" applyBorder="1"/>
    <xf numFmtId="0" fontId="0" fillId="0" borderId="17" xfId="0" applyBorder="1"/>
    <xf numFmtId="0" fontId="0" fillId="0" borderId="13" xfId="0" applyBorder="1"/>
    <xf numFmtId="0" fontId="0" fillId="0" borderId="0" xfId="0" applyBorder="1"/>
    <xf numFmtId="0" fontId="0" fillId="0" borderId="12" xfId="0" applyBorder="1"/>
    <xf numFmtId="0" fontId="0" fillId="0" borderId="11" xfId="0" applyBorder="1"/>
    <xf numFmtId="0" fontId="0" fillId="0" borderId="10" xfId="0" applyBorder="1"/>
    <xf numFmtId="0" fontId="0" fillId="0" borderId="9" xfId="0" applyBorder="1"/>
    <xf numFmtId="0" fontId="28" fillId="0" borderId="24" xfId="0" applyFont="1" applyBorder="1" applyAlignment="1">
      <alignment horizontal="center" vertical="top"/>
    </xf>
    <xf numFmtId="0" fontId="28" fillId="0" borderId="24" xfId="0" applyFont="1" applyBorder="1" applyAlignment="1">
      <alignment horizontal="center" vertical="top" wrapText="1"/>
    </xf>
    <xf numFmtId="0" fontId="28" fillId="0" borderId="0" xfId="0" applyFont="1" applyFill="1" applyBorder="1" applyAlignment="1">
      <alignment horizontal="right"/>
    </xf>
    <xf numFmtId="0" fontId="0" fillId="0" borderId="19" xfId="0" applyBorder="1" applyAlignment="1">
      <alignment horizontal="left" vertical="top"/>
    </xf>
    <xf numFmtId="0" fontId="0" fillId="0" borderId="18"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0" fillId="0" borderId="12" xfId="0" applyBorder="1" applyAlignment="1">
      <alignment horizontal="left" vertical="top" wrapText="1"/>
    </xf>
    <xf numFmtId="0" fontId="0" fillId="0" borderId="24" xfId="0" applyBorder="1" applyAlignment="1">
      <alignment horizontal="left"/>
    </xf>
    <xf numFmtId="0" fontId="28" fillId="0" borderId="17" xfId="0" applyFont="1" applyFill="1" applyBorder="1" applyAlignment="1">
      <alignment horizontal="right"/>
    </xf>
    <xf numFmtId="0" fontId="1" fillId="0" borderId="4" xfId="0" applyFont="1" applyBorder="1"/>
    <xf numFmtId="1" fontId="9" fillId="0" borderId="0" xfId="0" applyNumberFormat="1" applyFont="1" applyBorder="1"/>
    <xf numFmtId="0" fontId="11" fillId="2" borderId="27" xfId="0" applyFont="1" applyFill="1" applyBorder="1" applyAlignment="1"/>
    <xf numFmtId="0" fontId="11" fillId="2" borderId="28" xfId="0" applyFont="1" applyFill="1" applyBorder="1" applyAlignment="1"/>
    <xf numFmtId="0" fontId="9" fillId="0" borderId="0" xfId="0" applyFont="1" applyFill="1"/>
    <xf numFmtId="0" fontId="9" fillId="0" borderId="0" xfId="0" applyFont="1" applyBorder="1" applyAlignment="1">
      <alignment horizontal="left" wrapText="1"/>
    </xf>
    <xf numFmtId="0" fontId="0" fillId="0" borderId="0" xfId="0" applyBorder="1" applyAlignment="1">
      <alignment horizontal="left" wrapText="1"/>
    </xf>
    <xf numFmtId="0" fontId="9" fillId="3" borderId="25" xfId="0" applyFont="1" applyFill="1" applyBorder="1"/>
    <xf numFmtId="0" fontId="11" fillId="2" borderId="29" xfId="0" applyFont="1" applyFill="1" applyBorder="1" applyAlignment="1">
      <alignment horizontal="center"/>
    </xf>
    <xf numFmtId="0" fontId="9" fillId="0" borderId="26" xfId="0" applyFont="1" applyBorder="1"/>
    <xf numFmtId="0" fontId="30" fillId="0" borderId="24" xfId="0" applyFont="1" applyBorder="1" applyAlignment="1">
      <alignment wrapText="1"/>
    </xf>
    <xf numFmtId="0" fontId="0" fillId="0" borderId="24" xfId="0" applyBorder="1" applyAlignment="1">
      <alignment horizontal="left" wrapText="1"/>
    </xf>
    <xf numFmtId="0" fontId="0" fillId="0" borderId="24" xfId="0" applyBorder="1" applyAlignment="1">
      <alignment wrapText="1"/>
    </xf>
    <xf numFmtId="0" fontId="28" fillId="0" borderId="0" xfId="0" applyFont="1"/>
    <xf numFmtId="0" fontId="0" fillId="0" borderId="24" xfId="0" applyBorder="1" applyAlignment="1">
      <alignment horizontal="left" vertical="top"/>
    </xf>
    <xf numFmtId="0" fontId="0" fillId="0" borderId="24" xfId="0" applyBorder="1" applyAlignment="1">
      <alignment horizontal="left" vertical="top" wrapText="1"/>
    </xf>
    <xf numFmtId="1" fontId="9" fillId="3" borderId="4" xfId="0" applyNumberFormat="1" applyFont="1" applyFill="1" applyBorder="1"/>
    <xf numFmtId="1" fontId="9" fillId="3" borderId="8" xfId="0" applyNumberFormat="1" applyFont="1" applyFill="1" applyBorder="1"/>
    <xf numFmtId="1" fontId="10" fillId="4" borderId="0" xfId="0" applyNumberFormat="1" applyFont="1" applyFill="1" applyBorder="1"/>
    <xf numFmtId="0" fontId="0" fillId="14" borderId="24" xfId="0" applyFill="1" applyBorder="1"/>
    <xf numFmtId="0" fontId="0" fillId="14" borderId="24" xfId="0" applyFill="1" applyBorder="1" applyAlignment="1">
      <alignment wrapText="1"/>
    </xf>
    <xf numFmtId="0" fontId="9" fillId="5" borderId="30" xfId="0" applyFont="1" applyFill="1" applyBorder="1"/>
    <xf numFmtId="1" fontId="9" fillId="6" borderId="30" xfId="0" applyNumberFormat="1" applyFont="1" applyFill="1" applyBorder="1"/>
    <xf numFmtId="0" fontId="9" fillId="5" borderId="31" xfId="0" applyFont="1" applyFill="1" applyBorder="1"/>
    <xf numFmtId="1" fontId="9" fillId="5" borderId="31" xfId="0" applyNumberFormat="1" applyFont="1" applyFill="1" applyBorder="1"/>
    <xf numFmtId="0" fontId="28" fillId="0" borderId="32" xfId="0" applyFont="1" applyFill="1" applyBorder="1" applyAlignment="1">
      <alignment horizontal="center" vertical="top" wrapText="1"/>
    </xf>
    <xf numFmtId="0" fontId="31" fillId="0" borderId="0" xfId="0" applyFont="1" applyBorder="1" applyAlignment="1">
      <alignment horizontal="left" vertical="center" wrapText="1"/>
    </xf>
    <xf numFmtId="0" fontId="30" fillId="0" borderId="17" xfId="0" applyFont="1" applyBorder="1"/>
    <xf numFmtId="0" fontId="30" fillId="0" borderId="12" xfId="0" applyFont="1" applyBorder="1"/>
    <xf numFmtId="0" fontId="31" fillId="0" borderId="15" xfId="0" applyFont="1" applyBorder="1"/>
    <xf numFmtId="0" fontId="31" fillId="0" borderId="15" xfId="0" applyFont="1" applyBorder="1" applyAlignment="1">
      <alignment horizontal="left" vertical="center" wrapText="1"/>
    </xf>
    <xf numFmtId="0" fontId="0" fillId="0" borderId="15" xfId="0" applyBorder="1"/>
    <xf numFmtId="0" fontId="30" fillId="0" borderId="14" xfId="0" applyFont="1" applyBorder="1"/>
    <xf numFmtId="0" fontId="31" fillId="0" borderId="19" xfId="0" applyFont="1" applyBorder="1" applyAlignment="1">
      <alignment horizontal="left" vertical="center" wrapText="1"/>
    </xf>
    <xf numFmtId="0" fontId="31" fillId="0" borderId="18" xfId="0" applyFont="1" applyBorder="1" applyAlignment="1">
      <alignment horizontal="left" vertical="center" wrapText="1"/>
    </xf>
    <xf numFmtId="0" fontId="31" fillId="0" borderId="10" xfId="0" applyFont="1" applyBorder="1" applyAlignment="1">
      <alignment horizontal="left" vertical="center" wrapText="1"/>
    </xf>
    <xf numFmtId="0" fontId="30" fillId="0" borderId="9" xfId="0" applyFont="1" applyBorder="1"/>
    <xf numFmtId="0" fontId="0" fillId="0" borderId="16" xfId="0" applyBorder="1"/>
    <xf numFmtId="0" fontId="0" fillId="0" borderId="24" xfId="0" applyFont="1" applyBorder="1"/>
    <xf numFmtId="0" fontId="30" fillId="0" borderId="33" xfId="0" applyFont="1" applyBorder="1"/>
    <xf numFmtId="0" fontId="0" fillId="0" borderId="14" xfId="0" applyBorder="1"/>
    <xf numFmtId="0" fontId="0" fillId="0" borderId="19" xfId="0" applyFont="1" applyBorder="1"/>
    <xf numFmtId="0" fontId="0" fillId="0" borderId="18" xfId="0" applyFont="1" applyBorder="1"/>
    <xf numFmtId="0" fontId="0" fillId="0" borderId="17" xfId="0" applyFont="1" applyBorder="1"/>
    <xf numFmtId="0" fontId="0" fillId="0" borderId="13" xfId="0" applyFont="1" applyBorder="1"/>
    <xf numFmtId="0" fontId="0" fillId="0" borderId="0" xfId="0" applyFont="1" applyBorder="1"/>
    <xf numFmtId="0" fontId="0" fillId="0" borderId="12" xfId="0" applyFont="1" applyBorder="1"/>
    <xf numFmtId="0" fontId="0" fillId="0" borderId="11" xfId="0" applyFont="1" applyBorder="1"/>
    <xf numFmtId="0" fontId="0" fillId="0" borderId="10" xfId="0" applyFont="1" applyBorder="1"/>
    <xf numFmtId="0" fontId="0" fillId="0" borderId="9" xfId="0" applyFont="1" applyBorder="1"/>
    <xf numFmtId="0" fontId="30" fillId="0" borderId="0" xfId="0" applyFont="1" applyBorder="1"/>
    <xf numFmtId="0" fontId="0" fillId="0" borderId="16" xfId="0" applyFont="1" applyBorder="1"/>
    <xf numFmtId="0" fontId="0" fillId="0" borderId="15" xfId="0" applyFont="1" applyBorder="1"/>
    <xf numFmtId="0" fontId="31" fillId="0" borderId="0" xfId="0" applyFont="1" applyBorder="1"/>
    <xf numFmtId="0" fontId="0" fillId="0" borderId="11" xfId="0" applyFont="1" applyBorder="1" applyAlignment="1">
      <alignment horizontal="left" vertical="top"/>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30" fillId="0" borderId="18" xfId="0" applyFont="1" applyBorder="1"/>
    <xf numFmtId="0" fontId="31" fillId="0" borderId="12" xfId="0" applyFont="1" applyBorder="1"/>
    <xf numFmtId="0" fontId="31" fillId="0" borderId="18" xfId="0" applyFont="1" applyBorder="1"/>
    <xf numFmtId="0" fontId="31" fillId="0" borderId="17" xfId="0" applyFont="1" applyBorder="1"/>
    <xf numFmtId="0" fontId="31" fillId="0" borderId="10" xfId="0" applyFont="1" applyBorder="1"/>
    <xf numFmtId="0" fontId="31" fillId="0" borderId="9" xfId="0" applyFont="1" applyBorder="1"/>
    <xf numFmtId="0" fontId="31" fillId="0" borderId="16" xfId="0" applyFont="1" applyBorder="1" applyAlignment="1">
      <alignment horizontal="left" vertical="top" wrapText="1"/>
    </xf>
    <xf numFmtId="0" fontId="31" fillId="0" borderId="14" xfId="0" applyFont="1" applyBorder="1"/>
    <xf numFmtId="0" fontId="31" fillId="0" borderId="0" xfId="0" applyFont="1" applyBorder="1" applyAlignment="1">
      <alignment horizontal="left" vertical="top" wrapText="1"/>
    </xf>
    <xf numFmtId="0" fontId="0" fillId="0" borderId="39" xfId="0" applyBorder="1"/>
    <xf numFmtId="0" fontId="31" fillId="0" borderId="0" xfId="0" applyFont="1" applyAlignment="1">
      <alignment vertical="top" wrapText="1"/>
    </xf>
    <xf numFmtId="0" fontId="31" fillId="0" borderId="41" xfId="0" applyFont="1" applyBorder="1" applyAlignment="1">
      <alignment horizontal="left" vertical="center" wrapText="1"/>
    </xf>
    <xf numFmtId="0" fontId="31" fillId="0" borderId="44" xfId="0" applyFont="1" applyBorder="1" applyAlignment="1">
      <alignment horizontal="left" vertical="center" wrapText="1"/>
    </xf>
    <xf numFmtId="0" fontId="31" fillId="0" borderId="41" xfId="0" applyFont="1" applyBorder="1" applyAlignment="1">
      <alignment horizontal="left" vertical="center" wrapText="1"/>
    </xf>
    <xf numFmtId="0" fontId="31" fillId="0" borderId="0" xfId="0" applyFont="1" applyBorder="1" applyAlignment="1">
      <alignment horizontal="left" vertical="center" wrapText="1"/>
    </xf>
    <xf numFmtId="0" fontId="0" fillId="0" borderId="37" xfId="0" applyBorder="1"/>
    <xf numFmtId="0" fontId="31" fillId="0" borderId="38" xfId="0" applyFont="1" applyBorder="1" applyAlignment="1">
      <alignment horizontal="left" vertical="center" wrapText="1"/>
    </xf>
    <xf numFmtId="0" fontId="0" fillId="0" borderId="42" xfId="0" applyBorder="1"/>
    <xf numFmtId="0" fontId="0" fillId="0" borderId="47" xfId="0" applyBorder="1"/>
    <xf numFmtId="0" fontId="0" fillId="0" borderId="45" xfId="0" applyBorder="1"/>
    <xf numFmtId="0" fontId="31" fillId="0" borderId="0" xfId="0" applyFont="1" applyBorder="1" applyAlignment="1">
      <alignment horizontal="left" vertical="center" wrapText="1" indent="1"/>
    </xf>
    <xf numFmtId="0" fontId="31" fillId="0" borderId="44" xfId="0" applyFont="1" applyBorder="1" applyAlignment="1">
      <alignment horizontal="left" vertical="center" wrapText="1" indent="1"/>
    </xf>
    <xf numFmtId="0" fontId="0" fillId="0" borderId="0" xfId="0" applyBorder="1" applyAlignment="1">
      <alignment horizontal="center" vertical="top"/>
    </xf>
    <xf numFmtId="0" fontId="0" fillId="0" borderId="0" xfId="0" applyFill="1" applyBorder="1" applyAlignment="1">
      <alignment horizontal="center" vertical="top"/>
    </xf>
    <xf numFmtId="0" fontId="0" fillId="0" borderId="44" xfId="0" applyBorder="1" applyAlignment="1">
      <alignment horizontal="center" vertical="top"/>
    </xf>
    <xf numFmtId="0" fontId="0" fillId="0" borderId="41" xfId="0" applyBorder="1" applyAlignment="1">
      <alignment horizontal="center" vertical="top"/>
    </xf>
    <xf numFmtId="0" fontId="0" fillId="24" borderId="44" xfId="0" applyFill="1" applyBorder="1" applyAlignment="1">
      <alignment horizontal="center" vertical="top"/>
    </xf>
    <xf numFmtId="0" fontId="0" fillId="0" borderId="38" xfId="0" applyBorder="1" applyAlignment="1">
      <alignment horizontal="center" vertical="top"/>
    </xf>
    <xf numFmtId="0" fontId="31" fillId="0" borderId="0" xfId="0" applyFont="1" applyBorder="1" applyAlignment="1">
      <alignment horizontal="left" vertical="center" wrapText="1"/>
    </xf>
    <xf numFmtId="0" fontId="31" fillId="0" borderId="0" xfId="0" applyFont="1"/>
    <xf numFmtId="0" fontId="31" fillId="0" borderId="16" xfId="0" applyFont="1" applyBorder="1"/>
    <xf numFmtId="0" fontId="0" fillId="0" borderId="0" xfId="0" applyFill="1" applyBorder="1"/>
    <xf numFmtId="1" fontId="0" fillId="0" borderId="0" xfId="0" applyNumberFormat="1" applyBorder="1" applyAlignment="1">
      <alignment horizontal="left" vertical="top"/>
    </xf>
    <xf numFmtId="1" fontId="0" fillId="0" borderId="10" xfId="0" applyNumberFormat="1" applyBorder="1" applyAlignment="1">
      <alignment horizontal="left" vertical="top"/>
    </xf>
    <xf numFmtId="1" fontId="0" fillId="0" borderId="18" xfId="0" applyNumberFormat="1" applyBorder="1" applyAlignment="1">
      <alignment horizontal="left" vertical="top"/>
    </xf>
    <xf numFmtId="1" fontId="0" fillId="0" borderId="0" xfId="0" applyNumberFormat="1"/>
    <xf numFmtId="0" fontId="0" fillId="0" borderId="0" xfId="0" applyFont="1" applyFill="1" applyBorder="1"/>
    <xf numFmtId="2" fontId="9" fillId="0" borderId="0" xfId="0" applyNumberFormat="1" applyFont="1"/>
    <xf numFmtId="0" fontId="0" fillId="0" borderId="41" xfId="0" applyBorder="1" applyAlignment="1">
      <alignment horizontal="center" vertical="top"/>
    </xf>
    <xf numFmtId="0" fontId="0" fillId="0" borderId="0" xfId="0" applyBorder="1" applyAlignment="1">
      <alignment horizontal="center" vertical="top"/>
    </xf>
    <xf numFmtId="0" fontId="0" fillId="0" borderId="44" xfId="0" applyBorder="1" applyAlignment="1">
      <alignment horizontal="center" vertical="top"/>
    </xf>
    <xf numFmtId="9" fontId="10" fillId="4" borderId="0" xfId="14" applyFont="1" applyFill="1" applyBorder="1"/>
    <xf numFmtId="0" fontId="10" fillId="25" borderId="0" xfId="0" applyFont="1" applyFill="1" applyBorder="1"/>
    <xf numFmtId="2" fontId="10" fillId="25" borderId="0" xfId="0" applyNumberFormat="1" applyFont="1" applyFill="1" applyBorder="1"/>
    <xf numFmtId="1" fontId="10" fillId="25" borderId="0" xfId="0" applyNumberFormat="1" applyFont="1" applyFill="1" applyBorder="1"/>
    <xf numFmtId="0" fontId="35" fillId="0" borderId="0" xfId="0" applyFont="1" applyAlignment="1">
      <alignment vertical="center"/>
    </xf>
    <xf numFmtId="0" fontId="35" fillId="0" borderId="0" xfId="0" applyFont="1" applyAlignment="1">
      <alignment horizontal="left" vertical="center" indent="5"/>
    </xf>
    <xf numFmtId="0" fontId="31" fillId="0" borderId="12" xfId="0" applyFont="1" applyBorder="1" applyAlignment="1">
      <alignment wrapText="1"/>
    </xf>
    <xf numFmtId="0" fontId="0" fillId="0" borderId="0" xfId="0" applyAlignment="1">
      <alignment wrapText="1"/>
    </xf>
    <xf numFmtId="0" fontId="0" fillId="0" borderId="18" xfId="0" applyFont="1" applyFill="1" applyBorder="1"/>
    <xf numFmtId="0" fontId="0" fillId="0" borderId="10" xfId="0" applyFont="1" applyFill="1" applyBorder="1"/>
    <xf numFmtId="1" fontId="0" fillId="0" borderId="18" xfId="0" applyNumberFormat="1" applyFont="1" applyBorder="1"/>
    <xf numFmtId="1" fontId="0" fillId="0" borderId="0" xfId="0" applyNumberFormat="1" applyFont="1" applyBorder="1"/>
    <xf numFmtId="1" fontId="0" fillId="0" borderId="10" xfId="0" applyNumberFormat="1" applyFont="1" applyBorder="1"/>
    <xf numFmtId="1" fontId="28" fillId="0" borderId="0" xfId="0" applyNumberFormat="1" applyFont="1"/>
    <xf numFmtId="0" fontId="31" fillId="0" borderId="0" xfId="0" applyFont="1" applyBorder="1" applyAlignment="1">
      <alignment horizontal="left" vertical="center" wrapText="1"/>
    </xf>
    <xf numFmtId="0" fontId="31" fillId="0" borderId="0" xfId="0" applyFont="1" applyFill="1" applyBorder="1"/>
    <xf numFmtId="0" fontId="0" fillId="0" borderId="0" xfId="0" applyAlignment="1">
      <alignment vertical="center"/>
    </xf>
    <xf numFmtId="0" fontId="36" fillId="0" borderId="0" xfId="0" applyFont="1" applyAlignment="1">
      <alignment vertical="center"/>
    </xf>
    <xf numFmtId="0" fontId="0" fillId="0" borderId="0" xfId="0" applyAlignment="1">
      <alignment horizontal="left" vertical="center" indent="5"/>
    </xf>
    <xf numFmtId="0" fontId="0" fillId="0" borderId="13" xfId="0" applyFont="1" applyFill="1" applyBorder="1"/>
    <xf numFmtId="0" fontId="0" fillId="0" borderId="19" xfId="0" applyFont="1" applyFill="1" applyBorder="1"/>
    <xf numFmtId="0" fontId="0" fillId="0" borderId="11" xfId="0" applyFont="1" applyFill="1" applyBorder="1"/>
    <xf numFmtId="0" fontId="35" fillId="0" borderId="0" xfId="0" quotePrefix="1" applyFont="1" applyAlignment="1">
      <alignment horizontal="left" vertical="center" indent="5"/>
    </xf>
    <xf numFmtId="0" fontId="0" fillId="0" borderId="0" xfId="0" applyBorder="1" applyAlignment="1">
      <alignment horizontal="center" vertical="top"/>
    </xf>
    <xf numFmtId="0" fontId="0" fillId="0" borderId="41" xfId="0" applyBorder="1" applyAlignment="1">
      <alignment horizontal="center" vertical="top"/>
    </xf>
    <xf numFmtId="0" fontId="0" fillId="0" borderId="44" xfId="0" applyBorder="1" applyAlignment="1">
      <alignment horizontal="center" vertical="top"/>
    </xf>
    <xf numFmtId="0" fontId="0" fillId="0" borderId="16" xfId="0" applyFont="1" applyFill="1" applyBorder="1"/>
    <xf numFmtId="0" fontId="0" fillId="0" borderId="15" xfId="0" applyFont="1" applyFill="1" applyBorder="1"/>
    <xf numFmtId="0" fontId="31" fillId="0" borderId="24" xfId="0" applyFont="1" applyBorder="1"/>
    <xf numFmtId="14" fontId="0" fillId="0" borderId="24" xfId="0" applyNumberFormat="1" applyBorder="1"/>
    <xf numFmtId="0" fontId="0" fillId="26" borderId="0" xfId="0" applyFill="1"/>
    <xf numFmtId="9" fontId="0" fillId="0" borderId="0" xfId="14" applyFont="1"/>
    <xf numFmtId="0" fontId="0" fillId="0" borderId="0" xfId="0" applyFill="1"/>
    <xf numFmtId="0" fontId="30" fillId="0" borderId="0" xfId="0" applyFont="1" applyAlignment="1">
      <alignment horizontal="right"/>
    </xf>
    <xf numFmtId="0" fontId="30" fillId="0" borderId="24" xfId="0" applyFont="1" applyBorder="1" applyAlignment="1">
      <alignment vertical="top"/>
    </xf>
    <xf numFmtId="0" fontId="30" fillId="0" borderId="24" xfId="0" applyFont="1" applyBorder="1" applyAlignment="1">
      <alignment vertical="top" wrapText="1"/>
    </xf>
    <xf numFmtId="0" fontId="28" fillId="27" borderId="24" xfId="0" applyFont="1" applyFill="1" applyBorder="1" applyAlignment="1">
      <alignment horizontal="center" vertical="top" wrapText="1"/>
    </xf>
    <xf numFmtId="0" fontId="0" fillId="27" borderId="24" xfId="0" applyFill="1" applyBorder="1"/>
    <xf numFmtId="0" fontId="30" fillId="23" borderId="0" xfId="0" applyFont="1" applyFill="1" applyAlignment="1">
      <alignment horizontal="right"/>
    </xf>
    <xf numFmtId="0" fontId="0" fillId="23" borderId="0" xfId="0" applyFill="1"/>
    <xf numFmtId="2" fontId="0" fillId="5" borderId="24" xfId="0" applyNumberFormat="1" applyFill="1" applyBorder="1"/>
    <xf numFmtId="1" fontId="0" fillId="6" borderId="24" xfId="0" applyNumberFormat="1" applyFill="1" applyBorder="1" applyAlignment="1">
      <alignment horizontal="right"/>
    </xf>
    <xf numFmtId="1" fontId="0" fillId="6" borderId="24" xfId="0" applyNumberFormat="1" applyFill="1" applyBorder="1"/>
    <xf numFmtId="1" fontId="0" fillId="23" borderId="0" xfId="0" applyNumberFormat="1" applyFill="1"/>
    <xf numFmtId="1" fontId="30" fillId="23" borderId="0" xfId="0" applyNumberFormat="1" applyFont="1" applyFill="1"/>
    <xf numFmtId="0" fontId="0" fillId="23" borderId="0" xfId="0" applyFill="1" applyAlignment="1">
      <alignment horizontal="right"/>
    </xf>
    <xf numFmtId="1" fontId="0" fillId="0" borderId="24" xfId="0" applyNumberFormat="1" applyBorder="1"/>
    <xf numFmtId="1" fontId="0" fillId="0" borderId="18" xfId="0" applyNumberFormat="1" applyBorder="1"/>
    <xf numFmtId="1" fontId="0" fillId="27" borderId="24" xfId="0" applyNumberFormat="1" applyFill="1" applyBorder="1"/>
    <xf numFmtId="0" fontId="0" fillId="0" borderId="0" xfId="0" applyFill="1" applyBorder="1" applyAlignment="1">
      <alignment horizontal="left" vertical="top" wrapText="1"/>
    </xf>
    <xf numFmtId="0" fontId="28" fillId="0" borderId="0" xfId="0" applyFont="1" applyFill="1" applyBorder="1" applyAlignment="1">
      <alignment horizontal="center" vertical="top" wrapText="1"/>
    </xf>
    <xf numFmtId="1" fontId="0" fillId="0" borderId="0" xfId="0" applyNumberFormat="1" applyFill="1" applyBorder="1"/>
    <xf numFmtId="0" fontId="0" fillId="5" borderId="0" xfId="0" applyFill="1"/>
    <xf numFmtId="1" fontId="0" fillId="5" borderId="0" xfId="0" applyNumberFormat="1" applyFill="1"/>
    <xf numFmtId="0" fontId="0" fillId="0" borderId="0" xfId="0" applyFont="1" applyBorder="1" applyAlignment="1">
      <alignment wrapText="1"/>
    </xf>
    <xf numFmtId="0" fontId="31" fillId="0" borderId="34" xfId="0" applyFont="1" applyBorder="1" applyAlignment="1">
      <alignment horizontal="left" vertical="center" wrapText="1"/>
    </xf>
    <xf numFmtId="0" fontId="31" fillId="0" borderId="35" xfId="0" applyFont="1" applyBorder="1" applyAlignment="1">
      <alignment horizontal="left" vertical="center" wrapText="1"/>
    </xf>
    <xf numFmtId="0" fontId="30" fillId="0" borderId="32" xfId="0" applyFont="1" applyBorder="1"/>
    <xf numFmtId="0" fontId="31" fillId="0" borderId="36" xfId="0" applyFont="1" applyBorder="1" applyAlignment="1">
      <alignment horizontal="left" vertical="center" wrapText="1"/>
    </xf>
    <xf numFmtId="0" fontId="30" fillId="0" borderId="49" xfId="0" applyFont="1" applyBorder="1"/>
    <xf numFmtId="0" fontId="31" fillId="0" borderId="34" xfId="0" applyFont="1" applyBorder="1" applyAlignment="1">
      <alignment vertical="top" wrapText="1"/>
    </xf>
    <xf numFmtId="0" fontId="31" fillId="0" borderId="35" xfId="0" applyFont="1" applyBorder="1" applyAlignment="1">
      <alignment vertical="top" wrapText="1"/>
    </xf>
    <xf numFmtId="0" fontId="31" fillId="0" borderId="36" xfId="0" applyFont="1" applyBorder="1" applyAlignment="1">
      <alignment vertical="top" wrapText="1"/>
    </xf>
    <xf numFmtId="0" fontId="0" fillId="0" borderId="44" xfId="0" applyBorder="1"/>
    <xf numFmtId="0" fontId="30" fillId="0" borderId="50" xfId="0" applyFont="1" applyBorder="1"/>
    <xf numFmtId="0" fontId="30" fillId="0" borderId="51" xfId="0" applyFont="1" applyBorder="1"/>
    <xf numFmtId="0" fontId="30" fillId="0" borderId="52" xfId="0" applyFont="1" applyBorder="1"/>
    <xf numFmtId="0" fontId="30" fillId="0" borderId="53" xfId="0" applyFont="1" applyBorder="1"/>
    <xf numFmtId="0" fontId="30" fillId="0" borderId="54" xfId="0" applyFont="1" applyBorder="1"/>
    <xf numFmtId="0" fontId="0" fillId="0" borderId="41" xfId="0" applyBorder="1"/>
    <xf numFmtId="0" fontId="0" fillId="0" borderId="34" xfId="0" applyBorder="1"/>
    <xf numFmtId="0" fontId="30" fillId="0" borderId="34" xfId="0" applyFont="1" applyBorder="1"/>
    <xf numFmtId="0" fontId="0" fillId="0" borderId="35" xfId="0" applyBorder="1"/>
    <xf numFmtId="0" fontId="30" fillId="0" borderId="35" xfId="0" applyFont="1" applyBorder="1"/>
    <xf numFmtId="0" fontId="0" fillId="0" borderId="36" xfId="0" applyBorder="1"/>
    <xf numFmtId="0" fontId="30" fillId="0" borderId="36" xfId="0" applyFont="1" applyBorder="1"/>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43" xfId="0" applyBorder="1" applyAlignment="1">
      <alignment wrapText="1"/>
    </xf>
    <xf numFmtId="0" fontId="0" fillId="0" borderId="40" xfId="0" applyBorder="1"/>
    <xf numFmtId="0" fontId="0" fillId="0" borderId="46" xfId="0" applyBorder="1"/>
    <xf numFmtId="0" fontId="0" fillId="0" borderId="46" xfId="0" applyBorder="1" applyAlignment="1">
      <alignment wrapText="1"/>
    </xf>
    <xf numFmtId="0" fontId="30" fillId="0" borderId="55" xfId="0" applyFont="1" applyBorder="1" applyAlignment="1">
      <alignment wrapText="1"/>
    </xf>
    <xf numFmtId="0" fontId="30" fillId="0" borderId="48" xfId="0" applyFont="1" applyBorder="1" applyAlignment="1">
      <alignment wrapText="1"/>
    </xf>
    <xf numFmtId="0" fontId="30" fillId="0" borderId="56" xfId="0" applyFont="1" applyBorder="1" applyAlignment="1">
      <alignment wrapText="1"/>
    </xf>
    <xf numFmtId="0" fontId="31" fillId="0" borderId="34" xfId="0" applyFont="1" applyBorder="1" applyAlignment="1">
      <alignment horizontal="left" vertical="top" wrapText="1"/>
    </xf>
    <xf numFmtId="0" fontId="31" fillId="0" borderId="35" xfId="0" applyFont="1" applyBorder="1" applyAlignment="1">
      <alignment horizontal="left" vertical="top" wrapText="1"/>
    </xf>
    <xf numFmtId="0" fontId="31" fillId="0" borderId="36" xfId="0" applyFont="1" applyBorder="1" applyAlignment="1">
      <alignment horizontal="left" vertical="top" wrapText="1"/>
    </xf>
    <xf numFmtId="0" fontId="0" fillId="26" borderId="17" xfId="0" applyFill="1" applyBorder="1" applyAlignment="1">
      <alignment horizontal="left" vertical="top"/>
    </xf>
    <xf numFmtId="1" fontId="0" fillId="26" borderId="0" xfId="0" applyNumberFormat="1" applyFill="1" applyBorder="1" applyAlignment="1">
      <alignment horizontal="left" vertical="top"/>
    </xf>
    <xf numFmtId="0" fontId="0" fillId="28" borderId="0" xfId="0" applyFill="1"/>
    <xf numFmtId="0" fontId="30" fillId="0" borderId="57" xfId="0" applyFont="1" applyBorder="1"/>
    <xf numFmtId="0" fontId="30" fillId="0" borderId="13" xfId="0" applyFont="1" applyBorder="1"/>
    <xf numFmtId="0" fontId="30" fillId="0" borderId="58" xfId="0" applyFont="1" applyBorder="1"/>
    <xf numFmtId="0" fontId="31" fillId="0" borderId="40" xfId="0" applyFont="1" applyBorder="1" applyAlignment="1">
      <alignment horizontal="left" vertical="center" wrapText="1"/>
    </xf>
    <xf numFmtId="0" fontId="30" fillId="0" borderId="59" xfId="0" applyFont="1" applyBorder="1"/>
    <xf numFmtId="0" fontId="31" fillId="0" borderId="46" xfId="0" applyFont="1" applyBorder="1" applyAlignment="1">
      <alignment horizontal="left" vertical="center" wrapText="1"/>
    </xf>
    <xf numFmtId="0" fontId="30" fillId="0" borderId="60" xfId="0" applyFont="1" applyBorder="1"/>
    <xf numFmtId="0" fontId="31" fillId="0" borderId="35" xfId="0" applyFont="1" applyBorder="1" applyAlignment="1">
      <alignment horizontal="left" vertical="center"/>
    </xf>
    <xf numFmtId="0" fontId="0" fillId="0" borderId="46" xfId="0" applyBorder="1" applyAlignment="1"/>
    <xf numFmtId="0" fontId="30" fillId="0" borderId="41" xfId="0" applyFont="1" applyBorder="1" applyAlignment="1">
      <alignment wrapText="1"/>
    </xf>
    <xf numFmtId="0" fontId="30" fillId="0" borderId="0" xfId="0" applyFont="1" applyBorder="1" applyAlignment="1">
      <alignment wrapText="1"/>
    </xf>
    <xf numFmtId="0" fontId="30" fillId="0" borderId="44" xfId="0" applyFont="1" applyBorder="1" applyAlignment="1">
      <alignment wrapText="1"/>
    </xf>
    <xf numFmtId="0" fontId="0" fillId="0" borderId="55" xfId="0" applyBorder="1" applyAlignment="1">
      <alignment wrapText="1"/>
    </xf>
    <xf numFmtId="0" fontId="0" fillId="0" borderId="48" xfId="0" applyBorder="1" applyAlignment="1">
      <alignment wrapText="1"/>
    </xf>
    <xf numFmtId="0" fontId="0" fillId="0" borderId="56" xfId="0" applyBorder="1" applyAlignment="1">
      <alignment wrapText="1"/>
    </xf>
    <xf numFmtId="0" fontId="38" fillId="9" borderId="63" xfId="0" applyFont="1" applyFill="1" applyBorder="1" applyAlignment="1">
      <alignment vertical="center"/>
    </xf>
    <xf numFmtId="2" fontId="38" fillId="9" borderId="64" xfId="0" applyNumberFormat="1" applyFont="1" applyFill="1" applyBorder="1" applyAlignment="1">
      <alignment horizontal="right" vertical="center"/>
    </xf>
    <xf numFmtId="2" fontId="38" fillId="9" borderId="64" xfId="0" quotePrefix="1" applyNumberFormat="1" applyFont="1" applyFill="1" applyBorder="1" applyAlignment="1">
      <alignment horizontal="right" vertical="center"/>
    </xf>
    <xf numFmtId="0" fontId="38" fillId="9" borderId="65" xfId="0" applyFont="1" applyFill="1" applyBorder="1" applyAlignment="1">
      <alignment vertical="center"/>
    </xf>
    <xf numFmtId="0" fontId="38" fillId="9" borderId="66" xfId="0" applyFont="1" applyFill="1" applyBorder="1" applyAlignment="1">
      <alignment horizontal="right" vertical="center"/>
    </xf>
    <xf numFmtId="2" fontId="9" fillId="3" borderId="3" xfId="0" applyNumberFormat="1" applyFont="1" applyFill="1" applyBorder="1"/>
    <xf numFmtId="2" fontId="9" fillId="0" borderId="5" xfId="0" applyNumberFormat="1" applyFont="1" applyBorder="1"/>
    <xf numFmtId="0" fontId="0" fillId="0" borderId="18" xfId="0" applyBorder="1" applyAlignment="1">
      <alignment vertical="top" wrapText="1"/>
    </xf>
    <xf numFmtId="0" fontId="0" fillId="0" borderId="0" xfId="0" applyBorder="1" applyAlignment="1">
      <alignment vertical="top" wrapText="1"/>
    </xf>
    <xf numFmtId="0" fontId="0" fillId="0" borderId="10"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10" xfId="0" applyBorder="1" applyAlignment="1">
      <alignment vertical="top" wrapText="1"/>
    </xf>
    <xf numFmtId="0" fontId="28" fillId="0" borderId="13" xfId="0" applyFont="1" applyBorder="1"/>
    <xf numFmtId="0" fontId="0" fillId="30" borderId="16" xfId="0" applyFill="1" applyBorder="1"/>
    <xf numFmtId="0" fontId="0" fillId="30" borderId="15" xfId="0" applyFill="1" applyBorder="1" applyAlignment="1">
      <alignment vertical="top"/>
    </xf>
    <xf numFmtId="0" fontId="0" fillId="30" borderId="15" xfId="0" applyFill="1" applyBorder="1"/>
    <xf numFmtId="0" fontId="0" fillId="30" borderId="15" xfId="0" applyFill="1" applyBorder="1" applyAlignment="1">
      <alignment vertical="top" wrapText="1"/>
    </xf>
    <xf numFmtId="0" fontId="0" fillId="30" borderId="14" xfId="0" applyFill="1" applyBorder="1"/>
    <xf numFmtId="0" fontId="31" fillId="0" borderId="0" xfId="0" applyFont="1" applyBorder="1" applyAlignment="1">
      <alignment horizontal="left" vertical="center" wrapText="1"/>
    </xf>
    <xf numFmtId="0" fontId="31" fillId="0" borderId="19" xfId="0" applyFont="1" applyBorder="1" applyAlignment="1">
      <alignment horizontal="left" vertical="top" wrapText="1"/>
    </xf>
    <xf numFmtId="0" fontId="31" fillId="0" borderId="13" xfId="0" applyFont="1" applyBorder="1" applyAlignment="1">
      <alignment horizontal="left" vertical="top" wrapText="1"/>
    </xf>
    <xf numFmtId="0" fontId="31" fillId="0" borderId="11" xfId="0" applyFont="1" applyBorder="1" applyAlignment="1">
      <alignment horizontal="left" vertical="top" wrapText="1"/>
    </xf>
    <xf numFmtId="0" fontId="0" fillId="26" borderId="24" xfId="0" applyFill="1" applyBorder="1" applyAlignment="1">
      <alignment horizontal="left" vertical="top" wrapText="1"/>
    </xf>
    <xf numFmtId="0" fontId="0" fillId="0" borderId="24" xfId="0" applyFill="1" applyBorder="1" applyAlignment="1">
      <alignment horizontal="left" vertical="top"/>
    </xf>
    <xf numFmtId="1" fontId="0" fillId="0" borderId="15" xfId="0" applyNumberFormat="1" applyFill="1" applyBorder="1" applyAlignment="1">
      <alignment horizontal="left" vertical="top"/>
    </xf>
    <xf numFmtId="1" fontId="0" fillId="0" borderId="0" xfId="0" applyNumberFormat="1" applyFill="1" applyBorder="1" applyAlignment="1">
      <alignment horizontal="left" vertical="top"/>
    </xf>
    <xf numFmtId="1" fontId="0" fillId="0" borderId="10" xfId="0" applyNumberFormat="1" applyFill="1" applyBorder="1" applyAlignment="1">
      <alignment horizontal="left" vertical="top"/>
    </xf>
    <xf numFmtId="1" fontId="0" fillId="0" borderId="18" xfId="0" applyNumberFormat="1" applyFill="1" applyBorder="1" applyAlignment="1">
      <alignment horizontal="left" vertical="top"/>
    </xf>
    <xf numFmtId="1" fontId="0" fillId="0" borderId="0" xfId="0" applyNumberFormat="1" applyFill="1"/>
    <xf numFmtId="1" fontId="0" fillId="0" borderId="10" xfId="0" applyNumberFormat="1" applyFill="1" applyBorder="1"/>
    <xf numFmtId="0" fontId="0" fillId="0" borderId="10" xfId="0" applyFill="1" applyBorder="1"/>
    <xf numFmtId="0" fontId="31" fillId="0" borderId="11" xfId="0" applyFont="1" applyBorder="1" applyAlignment="1">
      <alignment horizontal="left" vertical="center" wrapText="1"/>
    </xf>
    <xf numFmtId="0" fontId="31" fillId="0" borderId="13" xfId="0" applyFont="1" applyBorder="1" applyAlignment="1">
      <alignment horizontal="left" vertical="center" wrapText="1"/>
    </xf>
    <xf numFmtId="0" fontId="30" fillId="0" borderId="10" xfId="0" applyFont="1" applyBorder="1"/>
    <xf numFmtId="0" fontId="0" fillId="0" borderId="35" xfId="0" applyBorder="1" applyAlignment="1"/>
    <xf numFmtId="0" fontId="0" fillId="0" borderId="36" xfId="0" applyBorder="1" applyAlignment="1"/>
    <xf numFmtId="0" fontId="0" fillId="0" borderId="34" xfId="0" applyBorder="1" applyAlignment="1"/>
    <xf numFmtId="0" fontId="30" fillId="0" borderId="67" xfId="0" applyFont="1" applyBorder="1"/>
    <xf numFmtId="0" fontId="30" fillId="0" borderId="48" xfId="0" applyFont="1" applyBorder="1"/>
    <xf numFmtId="0" fontId="41" fillId="9" borderId="30" xfId="0" applyFont="1" applyFill="1" applyBorder="1" applyAlignment="1">
      <alignment horizontal="left" vertical="top"/>
    </xf>
    <xf numFmtId="0" fontId="41" fillId="26" borderId="30" xfId="0" applyFont="1" applyFill="1" applyBorder="1" applyAlignment="1">
      <alignment horizontal="left" vertical="top"/>
    </xf>
    <xf numFmtId="0" fontId="42" fillId="26" borderId="30" xfId="23" applyFont="1" applyFill="1" applyBorder="1" applyAlignment="1">
      <alignment horizontal="left" vertical="top"/>
    </xf>
    <xf numFmtId="0" fontId="42" fillId="9" borderId="30" xfId="23" applyFont="1" applyFill="1" applyBorder="1" applyAlignment="1">
      <alignment horizontal="left" vertical="top"/>
    </xf>
    <xf numFmtId="0" fontId="42" fillId="0" borderId="30" xfId="23" applyFont="1" applyFill="1" applyBorder="1" applyAlignment="1">
      <alignment horizontal="left" vertical="top"/>
    </xf>
    <xf numFmtId="0" fontId="37" fillId="29" borderId="61" xfId="0" applyFont="1" applyFill="1" applyBorder="1" applyAlignment="1">
      <alignment horizontal="center" vertical="center"/>
    </xf>
    <xf numFmtId="0" fontId="37" fillId="29" borderId="62" xfId="0" applyFont="1" applyFill="1" applyBorder="1" applyAlignment="1">
      <alignment horizontal="center" vertical="center"/>
    </xf>
    <xf numFmtId="0" fontId="17" fillId="8" borderId="16" xfId="0" applyFont="1" applyFill="1" applyBorder="1" applyAlignment="1">
      <alignment horizontal="center"/>
    </xf>
    <xf numFmtId="0" fontId="17" fillId="8" borderId="15" xfId="0" applyFont="1" applyFill="1" applyBorder="1" applyAlignment="1">
      <alignment horizontal="center"/>
    </xf>
    <xf numFmtId="0" fontId="16"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6" fillId="9" borderId="16"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14" xfId="0" applyFont="1" applyFill="1" applyBorder="1" applyAlignment="1">
      <alignment horizontal="center" vertical="center"/>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1" fillId="5" borderId="0" xfId="0" applyFont="1" applyFill="1" applyAlignment="1">
      <alignment horizontal="left" vertical="center" wrapText="1"/>
    </xf>
    <xf numFmtId="0" fontId="9" fillId="5" borderId="0" xfId="0" applyFont="1" applyFill="1" applyAlignment="1">
      <alignment horizontal="left" vertic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7" xfId="0" applyFont="1" applyFill="1" applyBorder="1" applyAlignment="1">
      <alignment horizontal="center"/>
    </xf>
    <xf numFmtId="0" fontId="9" fillId="0" borderId="7" xfId="0" applyFont="1" applyBorder="1" applyAlignment="1">
      <alignment horizontal="left" wrapText="1"/>
    </xf>
    <xf numFmtId="0" fontId="0" fillId="0" borderId="7" xfId="0" applyBorder="1" applyAlignment="1">
      <alignment horizontal="left" wrapText="1"/>
    </xf>
    <xf numFmtId="0" fontId="11" fillId="2" borderId="3" xfId="0" applyFont="1" applyFill="1" applyBorder="1" applyAlignment="1">
      <alignment horizontal="center"/>
    </xf>
    <xf numFmtId="0" fontId="11" fillId="2" borderId="0" xfId="0" applyFont="1" applyFill="1" applyBorder="1" applyAlignment="1">
      <alignment horizontal="center"/>
    </xf>
    <xf numFmtId="0" fontId="3" fillId="17" borderId="0" xfId="23" applyFill="1" applyAlignment="1">
      <alignment horizontal="center" vertical="center" wrapText="1"/>
    </xf>
    <xf numFmtId="0" fontId="21" fillId="10" borderId="19" xfId="0" applyFont="1" applyFill="1" applyBorder="1" applyAlignment="1">
      <alignment horizontal="center" vertical="center"/>
    </xf>
    <xf numFmtId="0" fontId="21" fillId="10" borderId="17" xfId="0" applyFont="1" applyFill="1" applyBorder="1" applyAlignment="1">
      <alignment horizontal="center" vertical="center"/>
    </xf>
    <xf numFmtId="0" fontId="22" fillId="11" borderId="22" xfId="0" applyFont="1" applyFill="1" applyBorder="1" applyAlignment="1">
      <alignment horizontal="center" vertical="center"/>
    </xf>
    <xf numFmtId="0" fontId="22" fillId="11" borderId="23" xfId="0" applyFont="1" applyFill="1" applyBorder="1" applyAlignment="1">
      <alignment horizontal="center" vertical="center"/>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0" borderId="0" xfId="0" applyFont="1" applyFill="1" applyBorder="1" applyAlignment="1">
      <alignment horizontal="center" vertical="top" wrapText="1"/>
    </xf>
    <xf numFmtId="9" fontId="9" fillId="0" borderId="0" xfId="14" applyFont="1" applyBorder="1" applyAlignment="1">
      <alignment horizontal="center" vertical="top"/>
    </xf>
    <xf numFmtId="0" fontId="6" fillId="0" borderId="0" xfId="0" applyFont="1" applyBorder="1" applyAlignment="1">
      <alignment horizontal="left" vertical="top" wrapText="1"/>
    </xf>
    <xf numFmtId="0" fontId="24" fillId="15" borderId="0" xfId="0" applyFont="1" applyFill="1" applyBorder="1" applyAlignment="1">
      <alignment horizontal="center" vertical="center"/>
    </xf>
    <xf numFmtId="0" fontId="20" fillId="15" borderId="0" xfId="0" applyFont="1" applyFill="1" applyBorder="1" applyAlignment="1">
      <alignment horizontal="left" vertical="center" wrapText="1" indent="1"/>
    </xf>
    <xf numFmtId="0" fontId="20" fillId="14" borderId="0" xfId="0" applyFont="1" applyFill="1" applyBorder="1" applyAlignment="1">
      <alignment horizontal="left" vertical="center" wrapText="1" indent="1"/>
    </xf>
    <xf numFmtId="0" fontId="24" fillId="14" borderId="0" xfId="0" applyFont="1" applyFill="1" applyBorder="1" applyAlignment="1">
      <alignment horizontal="center" vertical="center"/>
    </xf>
    <xf numFmtId="0" fontId="20" fillId="9" borderId="10" xfId="0" applyFont="1" applyFill="1" applyBorder="1" applyAlignment="1">
      <alignment horizontal="left" vertical="center" wrapText="1"/>
    </xf>
    <xf numFmtId="0" fontId="26" fillId="14" borderId="0" xfId="0" applyNumberFormat="1" applyFont="1" applyFill="1" applyBorder="1" applyAlignment="1">
      <alignment horizontal="center" vertical="center"/>
    </xf>
    <xf numFmtId="0" fontId="0" fillId="0" borderId="0" xfId="0" applyBorder="1" applyAlignment="1">
      <alignment horizontal="center" vertical="top"/>
    </xf>
    <xf numFmtId="0" fontId="0" fillId="0" borderId="41" xfId="0" applyBorder="1" applyAlignment="1">
      <alignment horizontal="center" vertical="top"/>
    </xf>
    <xf numFmtId="0" fontId="0" fillId="0" borderId="44" xfId="0" applyBorder="1" applyAlignment="1">
      <alignment horizontal="center" vertical="top"/>
    </xf>
    <xf numFmtId="0" fontId="31" fillId="0" borderId="41" xfId="0" applyFont="1" applyBorder="1" applyAlignment="1">
      <alignment horizontal="left" vertical="center" wrapText="1"/>
    </xf>
    <xf numFmtId="0" fontId="31" fillId="0" borderId="0" xfId="0" applyFont="1" applyBorder="1" applyAlignment="1">
      <alignment horizontal="left" vertical="center" wrapText="1"/>
    </xf>
    <xf numFmtId="0" fontId="31" fillId="0" borderId="44" xfId="0" applyFont="1" applyBorder="1" applyAlignment="1">
      <alignment horizontal="left" vertical="center" wrapText="1"/>
    </xf>
    <xf numFmtId="0" fontId="0" fillId="0" borderId="40" xfId="0" applyBorder="1" applyAlignment="1">
      <alignment horizontal="left" vertical="top"/>
    </xf>
    <xf numFmtId="0" fontId="0" fillId="0" borderId="46" xfId="0" applyBorder="1" applyAlignment="1">
      <alignment horizontal="left" vertical="top"/>
    </xf>
    <xf numFmtId="0" fontId="0" fillId="0" borderId="43" xfId="0" applyBorder="1" applyAlignment="1">
      <alignment horizontal="left" vertical="top"/>
    </xf>
    <xf numFmtId="0" fontId="34" fillId="0" borderId="44" xfId="0" applyFont="1" applyBorder="1" applyAlignment="1">
      <alignment horizontal="left" vertical="center" wrapText="1"/>
    </xf>
    <xf numFmtId="0" fontId="0" fillId="0" borderId="40" xfId="0" applyBorder="1" applyAlignment="1">
      <alignment horizontal="center" vertical="top"/>
    </xf>
    <xf numFmtId="0" fontId="0" fillId="0" borderId="46" xfId="0" applyBorder="1" applyAlignment="1">
      <alignment horizontal="center" vertical="top"/>
    </xf>
    <xf numFmtId="0" fontId="0" fillId="0" borderId="43" xfId="0" applyBorder="1" applyAlignment="1">
      <alignment horizontal="center" vertical="top"/>
    </xf>
    <xf numFmtId="0" fontId="31" fillId="26" borderId="19" xfId="0" applyFont="1" applyFill="1" applyBorder="1" applyAlignment="1">
      <alignment horizontal="left" vertical="top" wrapText="1"/>
    </xf>
    <xf numFmtId="0" fontId="31" fillId="26" borderId="13" xfId="0" applyFont="1" applyFill="1" applyBorder="1" applyAlignment="1">
      <alignment horizontal="left" vertical="top" wrapText="1"/>
    </xf>
    <xf numFmtId="0" fontId="31" fillId="0" borderId="19" xfId="0" applyFont="1" applyBorder="1" applyAlignment="1">
      <alignment horizontal="left" vertical="top" wrapText="1"/>
    </xf>
    <xf numFmtId="0" fontId="31" fillId="0" borderId="13" xfId="0" applyFont="1" applyBorder="1" applyAlignment="1">
      <alignment horizontal="left" vertical="top" wrapText="1"/>
    </xf>
    <xf numFmtId="0" fontId="31" fillId="0" borderId="11" xfId="0" applyFont="1" applyBorder="1" applyAlignment="1">
      <alignment horizontal="left" vertical="top" wrapText="1"/>
    </xf>
    <xf numFmtId="0" fontId="31" fillId="0" borderId="16" xfId="0" applyFont="1" applyBorder="1" applyAlignment="1">
      <alignment horizontal="left" vertical="top" wrapText="1"/>
    </xf>
    <xf numFmtId="0" fontId="31" fillId="0" borderId="13" xfId="0" applyFont="1" applyBorder="1" applyAlignment="1">
      <alignment horizontal="center" vertical="top" wrapText="1"/>
    </xf>
    <xf numFmtId="0" fontId="31" fillId="0" borderId="34" xfId="0" applyFont="1" applyBorder="1" applyAlignment="1">
      <alignment horizontal="left" vertical="top" wrapText="1"/>
    </xf>
    <xf numFmtId="0" fontId="31" fillId="0" borderId="35" xfId="0" applyFont="1" applyBorder="1" applyAlignment="1">
      <alignment horizontal="left" vertical="top" wrapText="1"/>
    </xf>
    <xf numFmtId="0" fontId="31" fillId="0" borderId="36" xfId="0" applyFont="1" applyBorder="1" applyAlignment="1">
      <alignment horizontal="left" vertical="top" wrapText="1"/>
    </xf>
    <xf numFmtId="0" fontId="31" fillId="0" borderId="34" xfId="0" applyFont="1" applyBorder="1" applyAlignment="1">
      <alignment horizontal="center" vertical="top" wrapText="1"/>
    </xf>
    <xf numFmtId="0" fontId="31" fillId="0" borderId="35" xfId="0" applyFont="1" applyBorder="1" applyAlignment="1">
      <alignment horizontal="center" vertical="top" wrapText="1"/>
    </xf>
    <xf numFmtId="0" fontId="31" fillId="0" borderId="36" xfId="0" applyFont="1" applyBorder="1" applyAlignment="1">
      <alignment horizontal="center" vertical="top" wrapText="1"/>
    </xf>
    <xf numFmtId="0" fontId="29" fillId="0" borderId="16" xfId="0" applyFont="1" applyBorder="1" applyAlignment="1">
      <alignment horizontal="center"/>
    </xf>
    <xf numFmtId="0" fontId="29" fillId="0" borderId="15" xfId="0" applyFont="1" applyBorder="1" applyAlignment="1">
      <alignment horizontal="center"/>
    </xf>
    <xf numFmtId="0" fontId="29" fillId="0" borderId="14" xfId="0" applyFont="1" applyBorder="1" applyAlignment="1">
      <alignment horizontal="center"/>
    </xf>
    <xf numFmtId="0" fontId="28" fillId="18" borderId="16" xfId="0" applyFont="1" applyFill="1" applyBorder="1" applyAlignment="1">
      <alignment horizontal="center"/>
    </xf>
    <xf numFmtId="0" fontId="28" fillId="18" borderId="15" xfId="0" applyFont="1" applyFill="1" applyBorder="1" applyAlignment="1">
      <alignment horizontal="center"/>
    </xf>
    <xf numFmtId="0" fontId="28" fillId="18" borderId="14" xfId="0" applyFont="1" applyFill="1" applyBorder="1" applyAlignment="1">
      <alignment horizontal="center"/>
    </xf>
    <xf numFmtId="0" fontId="28" fillId="19" borderId="16" xfId="0" applyFont="1" applyFill="1" applyBorder="1" applyAlignment="1">
      <alignment horizontal="center"/>
    </xf>
    <xf numFmtId="0" fontId="28" fillId="19" borderId="15" xfId="0" applyFont="1" applyFill="1" applyBorder="1" applyAlignment="1">
      <alignment horizontal="center"/>
    </xf>
    <xf numFmtId="0" fontId="28" fillId="19" borderId="14" xfId="0" applyFont="1" applyFill="1" applyBorder="1" applyAlignment="1">
      <alignment horizontal="center"/>
    </xf>
    <xf numFmtId="0" fontId="28" fillId="20" borderId="16" xfId="0" applyFont="1" applyFill="1" applyBorder="1" applyAlignment="1">
      <alignment horizontal="center"/>
    </xf>
    <xf numFmtId="0" fontId="28" fillId="20" borderId="15" xfId="0" applyFont="1" applyFill="1" applyBorder="1" applyAlignment="1">
      <alignment horizontal="center"/>
    </xf>
    <xf numFmtId="0" fontId="28" fillId="20" borderId="14" xfId="0" applyFont="1" applyFill="1" applyBorder="1" applyAlignment="1">
      <alignment horizontal="center"/>
    </xf>
    <xf numFmtId="0" fontId="28" fillId="21" borderId="16" xfId="0" applyFont="1" applyFill="1" applyBorder="1" applyAlignment="1">
      <alignment horizontal="center"/>
    </xf>
    <xf numFmtId="0" fontId="28" fillId="21" borderId="15" xfId="0" applyFont="1" applyFill="1" applyBorder="1" applyAlignment="1">
      <alignment horizontal="center"/>
    </xf>
    <xf numFmtId="0" fontId="28" fillId="21" borderId="14" xfId="0" applyFont="1" applyFill="1" applyBorder="1" applyAlignment="1">
      <alignment horizontal="center"/>
    </xf>
    <xf numFmtId="0" fontId="28" fillId="22" borderId="16" xfId="0" applyFont="1" applyFill="1" applyBorder="1" applyAlignment="1">
      <alignment horizontal="center"/>
    </xf>
    <xf numFmtId="0" fontId="28" fillId="22" borderId="15" xfId="0" applyFont="1" applyFill="1" applyBorder="1" applyAlignment="1">
      <alignment horizontal="center"/>
    </xf>
    <xf numFmtId="0" fontId="28" fillId="22" borderId="14" xfId="0" applyFont="1" applyFill="1" applyBorder="1" applyAlignment="1">
      <alignment horizontal="center"/>
    </xf>
  </cellXfs>
  <cellStyles count="28">
    <cellStyle name="Comma" xfId="13"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22" builtinId="9" hidden="1"/>
    <cellStyle name="Heading 1 2" xfId="25"/>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5" builtinId="8" hidden="1"/>
    <cellStyle name="Hyperlink" xfId="17" builtinId="8" hidden="1"/>
    <cellStyle name="Hyperlink" xfId="19" builtinId="8" hidden="1"/>
    <cellStyle name="Hyperlink" xfId="21" builtinId="8" hidden="1"/>
    <cellStyle name="Hyperlink" xfId="23" builtinId="8"/>
    <cellStyle name="Hyperlink 2" xfId="26"/>
    <cellStyle name="Normal" xfId="0" builtinId="0"/>
    <cellStyle name="Normal 2" xfId="24"/>
    <cellStyle name="Percent" xfId="14" builtinId="5"/>
    <cellStyle name="Percent 2" xfId="27"/>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1"/>
        <color theme="1"/>
        <name val="Helvetica"/>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Helvetica"/>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Helvetica"/>
        <scheme val="none"/>
      </font>
      <alignment horizontal="center" vertical="center" textRotation="0" wrapText="1" indent="0" justifyLastLine="0" shrinkToFit="0" readingOrder="0"/>
    </dxf>
  </dxfs>
  <tableStyles count="0" defaultTableStyle="TableStyleMedium9" defaultPivotStyle="PivotStyleLight16"/>
  <colors>
    <mruColors>
      <color rgb="FFFFFF9F"/>
      <color rgb="FFDED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725225</xdr:colOff>
      <xdr:row>19</xdr:row>
      <xdr:rowOff>25400</xdr:rowOff>
    </xdr:from>
    <xdr:to>
      <xdr:col>8</xdr:col>
      <xdr:colOff>736727</xdr:colOff>
      <xdr:row>24</xdr:row>
      <xdr:rowOff>156816</xdr:rowOff>
    </xdr:to>
    <xdr:pic>
      <xdr:nvPicPr>
        <xdr:cNvPr id="4" name="Picture 3" descr="CA_logo_r_RGB.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59425" y="5304971"/>
          <a:ext cx="1019791" cy="1089359"/>
        </a:xfrm>
        <a:prstGeom prst="rect">
          <a:avLst/>
        </a:prstGeom>
      </xdr:spPr>
    </xdr:pic>
    <xdr:clientData/>
  </xdr:twoCellAnchor>
  <xdr:twoCellAnchor editAs="oneCell">
    <xdr:from>
      <xdr:col>1</xdr:col>
      <xdr:colOff>76201</xdr:colOff>
      <xdr:row>4</xdr:row>
      <xdr:rowOff>18071</xdr:rowOff>
    </xdr:from>
    <xdr:to>
      <xdr:col>1</xdr:col>
      <xdr:colOff>1094711</xdr:colOff>
      <xdr:row>7</xdr:row>
      <xdr:rowOff>266028</xdr:rowOff>
    </xdr:to>
    <xdr:pic>
      <xdr:nvPicPr>
        <xdr:cNvPr id="6" name="Picture 5" descr="CA_logo_r_RGB.jpg">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858" y="801842"/>
          <a:ext cx="1018510" cy="1075272"/>
        </a:xfrm>
        <a:prstGeom prst="rect">
          <a:avLst/>
        </a:prstGeom>
      </xdr:spPr>
    </xdr:pic>
    <xdr:clientData/>
  </xdr:twoCellAnchor>
</xdr:wsDr>
</file>

<file path=xl/tables/table1.xml><?xml version="1.0" encoding="utf-8"?>
<table xmlns="http://schemas.openxmlformats.org/spreadsheetml/2006/main" id="4" name="Table25" displayName="Table25" ref="A117:B119" headerRowCount="0" totalsRowShown="0">
  <tableColumns count="2">
    <tableColumn id="1" name="Hub Sizing" headerRowDxfId="17" dataDxfId="16"/>
    <tableColumn id="2" name="`" headerRowDxfId="15"/>
  </tableColumns>
  <tableStyleInfo name="TableStyleLight4"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D7" sqref="D7"/>
    </sheetView>
  </sheetViews>
  <sheetFormatPr defaultColWidth="8.85546875" defaultRowHeight="15"/>
  <cols>
    <col min="1" max="1" width="12.85546875" customWidth="1"/>
    <col min="2" max="2" width="7.28515625" bestFit="1" customWidth="1"/>
    <col min="4" max="4" width="61.85546875" customWidth="1"/>
  </cols>
  <sheetData>
    <row r="1" spans="1:4">
      <c r="A1" s="114" t="s">
        <v>2352</v>
      </c>
      <c r="B1" s="114" t="s">
        <v>88</v>
      </c>
      <c r="C1" s="114" t="s">
        <v>2353</v>
      </c>
      <c r="D1" s="114" t="s">
        <v>2354</v>
      </c>
    </row>
    <row r="2" spans="1:4">
      <c r="A2" s="278">
        <v>42426</v>
      </c>
      <c r="B2" s="113" t="s">
        <v>2355</v>
      </c>
      <c r="C2" s="113" t="s">
        <v>2356</v>
      </c>
      <c r="D2" s="113" t="s">
        <v>2357</v>
      </c>
    </row>
    <row r="3" spans="1:4">
      <c r="A3" s="278">
        <v>42462</v>
      </c>
      <c r="B3" s="113" t="s">
        <v>2358</v>
      </c>
      <c r="C3" s="113" t="s">
        <v>2356</v>
      </c>
      <c r="D3" s="113" t="s">
        <v>2489</v>
      </c>
    </row>
    <row r="4" spans="1:4" ht="45">
      <c r="A4" s="278">
        <v>42641</v>
      </c>
      <c r="B4" s="113" t="s">
        <v>2498</v>
      </c>
      <c r="C4" s="113" t="s">
        <v>2356</v>
      </c>
      <c r="D4" s="163" t="s">
        <v>3912</v>
      </c>
    </row>
    <row r="5" spans="1:4">
      <c r="A5" s="278">
        <v>42649</v>
      </c>
      <c r="B5" s="113" t="s">
        <v>4218</v>
      </c>
      <c r="C5" s="113" t="s">
        <v>2356</v>
      </c>
      <c r="D5" s="113" t="s">
        <v>4219</v>
      </c>
    </row>
    <row r="6" spans="1:4">
      <c r="A6" s="278">
        <v>42653</v>
      </c>
      <c r="B6" s="113" t="s">
        <v>4220</v>
      </c>
      <c r="C6" s="113" t="s">
        <v>2356</v>
      </c>
      <c r="D6" s="113" t="s">
        <v>4521</v>
      </c>
    </row>
    <row r="7" spans="1:4">
      <c r="A7" s="113"/>
      <c r="B7" s="113"/>
      <c r="C7" s="113"/>
      <c r="D7" s="113"/>
    </row>
    <row r="8" spans="1:4">
      <c r="A8" s="113"/>
      <c r="B8" s="113"/>
      <c r="C8" s="113"/>
      <c r="D8" s="113"/>
    </row>
    <row r="9" spans="1:4">
      <c r="A9" s="113"/>
      <c r="B9" s="113"/>
      <c r="C9" s="113"/>
      <c r="D9" s="113"/>
    </row>
    <row r="10" spans="1:4">
      <c r="A10" s="113"/>
      <c r="B10" s="113"/>
      <c r="C10" s="113"/>
      <c r="D10" s="113"/>
    </row>
    <row r="11" spans="1:4">
      <c r="A11" s="113"/>
      <c r="B11" s="113"/>
      <c r="C11" s="113"/>
      <c r="D11" s="113"/>
    </row>
    <row r="12" spans="1:4">
      <c r="A12" s="113"/>
      <c r="B12" s="113"/>
      <c r="C12" s="113"/>
      <c r="D12" s="113"/>
    </row>
    <row r="13" spans="1:4">
      <c r="A13" s="113"/>
      <c r="B13" s="113"/>
      <c r="C13" s="113"/>
      <c r="D13" s="113"/>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110" zoomScaleNormal="110" workbookViewId="0">
      <selection activeCell="B6" sqref="B6"/>
    </sheetView>
  </sheetViews>
  <sheetFormatPr defaultColWidth="8.85546875" defaultRowHeight="15"/>
  <cols>
    <col min="1" max="1" width="14" customWidth="1"/>
    <col min="2" max="2" width="25.28515625" customWidth="1"/>
    <col min="3" max="3" width="16.28515625" bestFit="1" customWidth="1"/>
    <col min="4" max="4" width="22.85546875" customWidth="1"/>
    <col min="5" max="5" width="35" customWidth="1"/>
    <col min="6" max="6" width="10.42578125" bestFit="1" customWidth="1"/>
    <col min="7" max="7" width="13" customWidth="1"/>
    <col min="11" max="11" width="12.42578125" bestFit="1" customWidth="1"/>
    <col min="12" max="12" width="16.28515625" bestFit="1" customWidth="1"/>
  </cols>
  <sheetData>
    <row r="1" spans="1:7">
      <c r="A1" s="126" t="s">
        <v>212</v>
      </c>
      <c r="B1" s="126" t="s">
        <v>1163</v>
      </c>
      <c r="C1" s="126" t="s">
        <v>218</v>
      </c>
      <c r="D1" s="126" t="s">
        <v>1165</v>
      </c>
      <c r="E1" s="126" t="s">
        <v>307</v>
      </c>
      <c r="F1" s="126" t="s">
        <v>242</v>
      </c>
      <c r="G1" s="126" t="s">
        <v>243</v>
      </c>
    </row>
    <row r="2" spans="1:7">
      <c r="A2" s="130" t="s">
        <v>83</v>
      </c>
      <c r="C2" t="s">
        <v>2274</v>
      </c>
      <c r="D2" t="s">
        <v>152</v>
      </c>
      <c r="E2" t="s">
        <v>3969</v>
      </c>
      <c r="F2" s="128">
        <v>1</v>
      </c>
      <c r="G2" s="129"/>
    </row>
    <row r="3" spans="1:7">
      <c r="A3" s="133"/>
      <c r="B3" s="134"/>
      <c r="C3" s="134"/>
      <c r="D3" s="134"/>
      <c r="E3" s="134"/>
      <c r="F3" s="134"/>
      <c r="G3" s="135"/>
    </row>
    <row r="4" spans="1:7">
      <c r="E4" s="138" t="s">
        <v>159</v>
      </c>
      <c r="F4" s="164">
        <f>SUM(F2:F3)</f>
        <v>1</v>
      </c>
    </row>
    <row r="5" spans="1:7">
      <c r="B5" t="s">
        <v>3970</v>
      </c>
    </row>
    <row r="6" spans="1:7" ht="45">
      <c r="A6" s="285" t="s">
        <v>497</v>
      </c>
      <c r="B6" s="297">
        <v>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topLeftCell="A10" zoomScale="80" zoomScaleNormal="80" zoomScalePageLayoutView="80" workbookViewId="0"/>
  </sheetViews>
  <sheetFormatPr defaultColWidth="8.85546875" defaultRowHeight="15"/>
  <cols>
    <col min="1" max="1" width="19" customWidth="1"/>
    <col min="2" max="2" width="17.7109375" customWidth="1"/>
    <col min="3" max="3" width="24.7109375" bestFit="1" customWidth="1"/>
    <col min="4" max="4" width="40.85546875" customWidth="1"/>
    <col min="5" max="5" width="50.42578125" customWidth="1"/>
    <col min="6" max="6" width="28.42578125" bestFit="1" customWidth="1"/>
    <col min="7" max="7" width="24.140625" bestFit="1" customWidth="1"/>
    <col min="8" max="8" width="10" bestFit="1" customWidth="1"/>
    <col min="9" max="9" width="32.7109375" bestFit="1" customWidth="1"/>
  </cols>
  <sheetData>
    <row r="1" spans="1:10">
      <c r="A1" s="126" t="s">
        <v>212</v>
      </c>
      <c r="B1" s="126" t="s">
        <v>1163</v>
      </c>
      <c r="C1" s="126" t="s">
        <v>1164</v>
      </c>
      <c r="D1" s="126" t="s">
        <v>1165</v>
      </c>
      <c r="E1" s="126" t="s">
        <v>307</v>
      </c>
      <c r="F1" s="126" t="s">
        <v>291</v>
      </c>
      <c r="G1" s="126" t="s">
        <v>2350</v>
      </c>
      <c r="H1" s="126" t="s">
        <v>1493</v>
      </c>
      <c r="I1" s="126" t="s">
        <v>243</v>
      </c>
    </row>
    <row r="2" spans="1:10">
      <c r="A2" s="139" t="s">
        <v>175</v>
      </c>
      <c r="B2" s="140"/>
      <c r="C2" s="140" t="s">
        <v>219</v>
      </c>
      <c r="D2" s="140" t="s">
        <v>177</v>
      </c>
      <c r="E2" s="140" t="s">
        <v>217</v>
      </c>
      <c r="F2" s="240">
        <v>0</v>
      </c>
      <c r="G2" s="240"/>
      <c r="H2" s="240"/>
      <c r="I2" s="338" t="s">
        <v>3901</v>
      </c>
    </row>
    <row r="3" spans="1:10">
      <c r="A3" s="142"/>
      <c r="B3" s="143"/>
      <c r="C3" s="143" t="s">
        <v>219</v>
      </c>
      <c r="D3" s="143" t="s">
        <v>179</v>
      </c>
      <c r="E3" s="143" t="s">
        <v>180</v>
      </c>
      <c r="F3" s="240">
        <v>0</v>
      </c>
      <c r="G3" s="240"/>
      <c r="H3" s="240"/>
      <c r="I3" s="141"/>
    </row>
    <row r="4" spans="1:10">
      <c r="A4" s="142"/>
      <c r="B4" s="143"/>
      <c r="C4" s="143" t="s">
        <v>219</v>
      </c>
      <c r="D4" s="143" t="s">
        <v>179</v>
      </c>
      <c r="E4" s="143" t="s">
        <v>181</v>
      </c>
      <c r="F4" s="240">
        <v>0</v>
      </c>
      <c r="G4" s="240"/>
      <c r="H4" s="240"/>
      <c r="I4" s="144"/>
    </row>
    <row r="5" spans="1:10">
      <c r="A5" s="142"/>
      <c r="B5" s="143"/>
      <c r="C5" s="143" t="s">
        <v>219</v>
      </c>
      <c r="D5" s="143" t="s">
        <v>179</v>
      </c>
      <c r="E5" s="143" t="s">
        <v>182</v>
      </c>
      <c r="F5" s="240">
        <f>+C54</f>
        <v>6.0210526315789474</v>
      </c>
      <c r="G5" s="240" t="s">
        <v>2322</v>
      </c>
      <c r="H5" s="240" t="s">
        <v>2322</v>
      </c>
      <c r="I5" s="144" t="s">
        <v>2496</v>
      </c>
    </row>
    <row r="6" spans="1:10">
      <c r="A6" s="142"/>
      <c r="B6" s="143"/>
      <c r="C6" s="143" t="s">
        <v>219</v>
      </c>
      <c r="D6" s="143" t="s">
        <v>179</v>
      </c>
      <c r="E6" s="143" t="s">
        <v>183</v>
      </c>
      <c r="F6" s="240">
        <v>0</v>
      </c>
      <c r="G6" s="240"/>
      <c r="H6" s="240"/>
      <c r="I6" s="144"/>
    </row>
    <row r="7" spans="1:10">
      <c r="A7" s="142"/>
      <c r="B7" s="143"/>
      <c r="C7" s="143" t="s">
        <v>219</v>
      </c>
      <c r="D7" s="143" t="s">
        <v>179</v>
      </c>
      <c r="E7" s="143" t="s">
        <v>184</v>
      </c>
      <c r="F7" s="240">
        <v>0</v>
      </c>
      <c r="G7" s="240"/>
      <c r="H7" s="240"/>
      <c r="I7" s="144"/>
    </row>
    <row r="8" spans="1:10">
      <c r="A8" s="142"/>
      <c r="B8" s="143"/>
      <c r="C8" s="143" t="s">
        <v>219</v>
      </c>
      <c r="D8" s="143" t="s">
        <v>185</v>
      </c>
      <c r="E8" s="143" t="s">
        <v>186</v>
      </c>
      <c r="F8" s="240">
        <v>0</v>
      </c>
      <c r="G8" s="240"/>
      <c r="H8" s="240"/>
      <c r="I8" s="144"/>
    </row>
    <row r="9" spans="1:10">
      <c r="A9" s="142"/>
      <c r="B9" s="143"/>
      <c r="C9" s="143" t="s">
        <v>219</v>
      </c>
      <c r="D9" s="143" t="s">
        <v>185</v>
      </c>
      <c r="E9" s="143" t="s">
        <v>187</v>
      </c>
      <c r="F9" s="240">
        <v>1</v>
      </c>
      <c r="G9" s="240" t="s">
        <v>2322</v>
      </c>
      <c r="H9" s="240" t="s">
        <v>2322</v>
      </c>
      <c r="I9" s="144"/>
    </row>
    <row r="10" spans="1:10">
      <c r="A10" s="142"/>
      <c r="B10" s="143"/>
      <c r="C10" s="143" t="s">
        <v>219</v>
      </c>
      <c r="D10" s="143" t="s">
        <v>185</v>
      </c>
      <c r="E10" s="143" t="s">
        <v>188</v>
      </c>
      <c r="F10" s="240">
        <v>0</v>
      </c>
      <c r="G10" s="240"/>
      <c r="H10" s="240"/>
      <c r="I10" s="144"/>
    </row>
    <row r="11" spans="1:10">
      <c r="A11" s="145"/>
      <c r="B11" s="146"/>
      <c r="C11" s="146" t="s">
        <v>219</v>
      </c>
      <c r="D11" s="146" t="s">
        <v>185</v>
      </c>
      <c r="E11" s="146" t="s">
        <v>189</v>
      </c>
      <c r="F11" s="241">
        <v>0</v>
      </c>
      <c r="G11" s="241"/>
      <c r="H11" s="241"/>
      <c r="I11" s="147"/>
    </row>
    <row r="12" spans="1:10">
      <c r="A12" s="139" t="s">
        <v>176</v>
      </c>
      <c r="B12" s="140"/>
      <c r="C12" s="140" t="s">
        <v>220</v>
      </c>
      <c r="D12" s="140" t="s">
        <v>194</v>
      </c>
      <c r="E12" s="140" t="s">
        <v>214</v>
      </c>
      <c r="F12" s="240">
        <v>0</v>
      </c>
      <c r="G12" s="240"/>
      <c r="H12" s="240"/>
      <c r="I12" s="141"/>
    </row>
    <row r="13" spans="1:10">
      <c r="A13" s="142"/>
      <c r="B13" s="143"/>
      <c r="C13" s="143" t="s">
        <v>220</v>
      </c>
      <c r="D13" s="143" t="s">
        <v>195</v>
      </c>
      <c r="E13" s="143" t="s">
        <v>215</v>
      </c>
      <c r="F13" s="240">
        <f>+$C$70</f>
        <v>5.6578947368421053</v>
      </c>
      <c r="G13" s="240" t="s">
        <v>2322</v>
      </c>
      <c r="H13" s="240" t="s">
        <v>2322</v>
      </c>
      <c r="I13" s="144"/>
    </row>
    <row r="14" spans="1:10" ht="24" customHeight="1">
      <c r="A14" s="142"/>
      <c r="B14" s="143"/>
      <c r="C14" s="143" t="s">
        <v>219</v>
      </c>
      <c r="D14" s="143" t="s">
        <v>196</v>
      </c>
      <c r="E14" s="143" t="s">
        <v>216</v>
      </c>
      <c r="F14" s="240">
        <f>+$C$70</f>
        <v>5.6578947368421053</v>
      </c>
      <c r="G14" s="240" t="s">
        <v>2322</v>
      </c>
      <c r="H14" s="240" t="s">
        <v>2322</v>
      </c>
      <c r="I14" s="148" t="s">
        <v>2278</v>
      </c>
    </row>
    <row r="15" spans="1:10">
      <c r="A15" s="142"/>
      <c r="B15" s="143"/>
      <c r="C15" s="143" t="s">
        <v>221</v>
      </c>
      <c r="D15" s="143" t="s">
        <v>193</v>
      </c>
      <c r="E15" s="143" t="s">
        <v>190</v>
      </c>
      <c r="F15" s="240">
        <f>+$C$70</f>
        <v>5.6578947368421053</v>
      </c>
      <c r="G15" s="240" t="s">
        <v>2322</v>
      </c>
      <c r="H15" s="240" t="s">
        <v>2322</v>
      </c>
      <c r="I15" s="144"/>
    </row>
    <row r="16" spans="1:10">
      <c r="A16" s="142"/>
      <c r="B16" s="143"/>
      <c r="C16" s="143" t="s">
        <v>221</v>
      </c>
      <c r="D16" s="143" t="s">
        <v>197</v>
      </c>
      <c r="E16" s="143" t="s">
        <v>191</v>
      </c>
      <c r="F16" s="240">
        <f>+$C$70</f>
        <v>5.6578947368421053</v>
      </c>
      <c r="G16" s="240" t="s">
        <v>2322</v>
      </c>
      <c r="H16" s="240" t="s">
        <v>2322</v>
      </c>
      <c r="I16" s="144"/>
      <c r="J16" s="339" t="s">
        <v>3902</v>
      </c>
    </row>
    <row r="17" spans="1:9">
      <c r="A17" s="142"/>
      <c r="B17" s="143"/>
      <c r="C17" s="143" t="s">
        <v>221</v>
      </c>
      <c r="D17" s="143" t="s">
        <v>198</v>
      </c>
      <c r="E17" s="143" t="s">
        <v>192</v>
      </c>
      <c r="F17" s="240">
        <v>0</v>
      </c>
      <c r="G17" s="240"/>
      <c r="H17" s="240"/>
      <c r="I17" s="144"/>
    </row>
    <row r="18" spans="1:9">
      <c r="A18" s="142"/>
      <c r="B18" s="143"/>
      <c r="C18" s="143" t="s">
        <v>222</v>
      </c>
      <c r="D18" s="143" t="s">
        <v>199</v>
      </c>
      <c r="E18" s="143" t="s">
        <v>225</v>
      </c>
      <c r="F18" s="240">
        <v>6</v>
      </c>
      <c r="G18" s="240" t="s">
        <v>2322</v>
      </c>
      <c r="H18" s="240" t="s">
        <v>2322</v>
      </c>
      <c r="I18" s="144"/>
    </row>
    <row r="19" spans="1:9">
      <c r="A19" s="142"/>
      <c r="B19" s="143"/>
      <c r="C19" s="143" t="s">
        <v>223</v>
      </c>
      <c r="D19" s="143" t="s">
        <v>227</v>
      </c>
      <c r="E19" s="143" t="s">
        <v>226</v>
      </c>
      <c r="F19" s="240">
        <f>+$C$70</f>
        <v>5.6578947368421053</v>
      </c>
      <c r="G19" s="240" t="s">
        <v>2322</v>
      </c>
      <c r="H19" s="240" t="s">
        <v>2322</v>
      </c>
      <c r="I19" s="144"/>
    </row>
    <row r="20" spans="1:9">
      <c r="A20" s="142"/>
      <c r="B20" s="143"/>
      <c r="C20" s="143" t="s">
        <v>224</v>
      </c>
      <c r="D20" s="143" t="s">
        <v>200</v>
      </c>
      <c r="E20" s="143" t="s">
        <v>228</v>
      </c>
      <c r="F20" s="240">
        <f>+$C$70</f>
        <v>5.6578947368421053</v>
      </c>
      <c r="G20" s="240" t="s">
        <v>2322</v>
      </c>
      <c r="H20" s="240" t="s">
        <v>2322</v>
      </c>
      <c r="I20" s="144"/>
    </row>
    <row r="21" spans="1:9">
      <c r="A21" s="145"/>
      <c r="B21" s="146"/>
      <c r="C21" s="146" t="s">
        <v>219</v>
      </c>
      <c r="D21" s="146" t="s">
        <v>201</v>
      </c>
      <c r="E21" s="146" t="s">
        <v>229</v>
      </c>
      <c r="F21" s="240">
        <f>+$C$70</f>
        <v>5.6578947368421053</v>
      </c>
      <c r="G21" s="241" t="s">
        <v>2322</v>
      </c>
      <c r="H21" s="240" t="s">
        <v>2322</v>
      </c>
      <c r="I21" s="147"/>
    </row>
    <row r="22" spans="1:9">
      <c r="A22" s="139" t="s">
        <v>110</v>
      </c>
      <c r="B22" s="140"/>
      <c r="C22" s="140" t="s">
        <v>220</v>
      </c>
      <c r="D22" s="140" t="s">
        <v>202</v>
      </c>
      <c r="E22" s="140" t="s">
        <v>230</v>
      </c>
      <c r="F22" s="242">
        <v>0</v>
      </c>
      <c r="G22" s="240"/>
      <c r="H22" s="242"/>
      <c r="I22" s="141"/>
    </row>
    <row r="23" spans="1:9">
      <c r="A23" s="142"/>
      <c r="B23" s="143"/>
      <c r="C23" s="143" t="s">
        <v>240</v>
      </c>
      <c r="D23" s="143" t="s">
        <v>203</v>
      </c>
      <c r="E23" s="143" t="s">
        <v>231</v>
      </c>
      <c r="F23" s="240">
        <v>1</v>
      </c>
      <c r="G23" s="240" t="s">
        <v>2322</v>
      </c>
      <c r="H23" s="240" t="s">
        <v>2322</v>
      </c>
      <c r="I23" s="144"/>
    </row>
    <row r="24" spans="1:9">
      <c r="A24" s="142"/>
      <c r="B24" s="143"/>
      <c r="C24" s="143" t="s">
        <v>241</v>
      </c>
      <c r="D24" s="143" t="s">
        <v>204</v>
      </c>
      <c r="E24" s="143" t="s">
        <v>232</v>
      </c>
      <c r="F24" s="240">
        <v>1</v>
      </c>
      <c r="G24" s="240" t="s">
        <v>2322</v>
      </c>
      <c r="H24" s="240" t="s">
        <v>2322</v>
      </c>
      <c r="I24" s="144"/>
    </row>
    <row r="25" spans="1:9">
      <c r="A25" s="142"/>
      <c r="B25" s="143"/>
      <c r="C25" s="143" t="s">
        <v>219</v>
      </c>
      <c r="D25" s="143" t="s">
        <v>205</v>
      </c>
      <c r="E25" s="143" t="s">
        <v>233</v>
      </c>
      <c r="F25" s="240">
        <v>1</v>
      </c>
      <c r="G25" s="240" t="s">
        <v>2322</v>
      </c>
      <c r="H25" s="240" t="s">
        <v>2322</v>
      </c>
      <c r="I25" s="144"/>
    </row>
    <row r="26" spans="1:9">
      <c r="A26" s="142"/>
      <c r="B26" s="143"/>
      <c r="C26" s="143" t="s">
        <v>220</v>
      </c>
      <c r="D26" s="143" t="s">
        <v>206</v>
      </c>
      <c r="E26" s="143" t="s">
        <v>234</v>
      </c>
      <c r="F26" s="240">
        <v>1</v>
      </c>
      <c r="G26" s="240" t="s">
        <v>2322</v>
      </c>
      <c r="H26" s="240" t="s">
        <v>2322</v>
      </c>
      <c r="I26" s="144"/>
    </row>
    <row r="27" spans="1:9">
      <c r="A27" s="142"/>
      <c r="B27" s="143"/>
      <c r="C27" s="143" t="s">
        <v>219</v>
      </c>
      <c r="D27" s="143" t="s">
        <v>207</v>
      </c>
      <c r="E27" s="143" t="s">
        <v>235</v>
      </c>
      <c r="F27" s="240">
        <v>1</v>
      </c>
      <c r="G27" s="240" t="s">
        <v>2322</v>
      </c>
      <c r="H27" s="240" t="s">
        <v>2322</v>
      </c>
      <c r="I27" s="144"/>
    </row>
    <row r="28" spans="1:9">
      <c r="A28" s="142"/>
      <c r="B28" s="143"/>
      <c r="C28" s="143" t="s">
        <v>220</v>
      </c>
      <c r="D28" s="143" t="s">
        <v>208</v>
      </c>
      <c r="E28" s="143" t="s">
        <v>236</v>
      </c>
      <c r="F28" s="240">
        <v>1</v>
      </c>
      <c r="G28" s="240" t="s">
        <v>2322</v>
      </c>
      <c r="H28" s="240" t="s">
        <v>2322</v>
      </c>
      <c r="I28" s="144"/>
    </row>
    <row r="29" spans="1:9">
      <c r="A29" s="142"/>
      <c r="B29" s="143"/>
      <c r="C29" s="143" t="s">
        <v>219</v>
      </c>
      <c r="D29" s="143" t="s">
        <v>209</v>
      </c>
      <c r="E29" s="143" t="s">
        <v>237</v>
      </c>
      <c r="F29" s="240">
        <v>1</v>
      </c>
      <c r="G29" s="240" t="s">
        <v>2322</v>
      </c>
      <c r="H29" s="240" t="s">
        <v>2322</v>
      </c>
      <c r="I29" s="144"/>
    </row>
    <row r="30" spans="1:9">
      <c r="A30" s="142"/>
      <c r="B30" s="143"/>
      <c r="C30" s="143" t="s">
        <v>219</v>
      </c>
      <c r="D30" s="143" t="s">
        <v>210</v>
      </c>
      <c r="E30" s="143" t="s">
        <v>238</v>
      </c>
      <c r="F30" s="240">
        <v>1</v>
      </c>
      <c r="G30" s="240" t="s">
        <v>2322</v>
      </c>
      <c r="H30" s="240" t="s">
        <v>2322</v>
      </c>
      <c r="I30" s="144"/>
    </row>
    <row r="31" spans="1:9">
      <c r="A31" s="145"/>
      <c r="B31" s="146"/>
      <c r="C31" s="146" t="s">
        <v>219</v>
      </c>
      <c r="D31" s="146" t="s">
        <v>211</v>
      </c>
      <c r="E31" s="146" t="s">
        <v>239</v>
      </c>
      <c r="F31" s="240">
        <v>0</v>
      </c>
      <c r="G31" s="241"/>
      <c r="H31" s="240"/>
      <c r="I31" s="147"/>
    </row>
    <row r="32" spans="1:9">
      <c r="A32" s="139" t="s">
        <v>244</v>
      </c>
      <c r="B32" s="140"/>
      <c r="C32" s="140" t="s">
        <v>248</v>
      </c>
      <c r="D32" s="140" t="s">
        <v>245</v>
      </c>
      <c r="E32" s="140" t="s">
        <v>250</v>
      </c>
      <c r="F32" s="242">
        <v>0</v>
      </c>
      <c r="G32" s="240"/>
      <c r="H32" s="242"/>
      <c r="I32" s="141"/>
    </row>
    <row r="33" spans="1:9">
      <c r="A33" s="142"/>
      <c r="B33" s="143"/>
      <c r="C33" s="143" t="s">
        <v>223</v>
      </c>
      <c r="D33" s="143" t="s">
        <v>246</v>
      </c>
      <c r="E33" s="143" t="s">
        <v>251</v>
      </c>
      <c r="F33" s="240">
        <v>0</v>
      </c>
      <c r="G33" s="240"/>
      <c r="H33" s="240"/>
      <c r="I33" s="144"/>
    </row>
    <row r="34" spans="1:9">
      <c r="A34" s="142"/>
      <c r="B34" s="143"/>
      <c r="C34" s="143" t="s">
        <v>221</v>
      </c>
      <c r="D34" s="143" t="s">
        <v>247</v>
      </c>
      <c r="E34" s="143" t="s">
        <v>252</v>
      </c>
      <c r="F34" s="240">
        <v>1</v>
      </c>
      <c r="G34" s="240" t="s">
        <v>2322</v>
      </c>
      <c r="H34" s="240"/>
      <c r="I34" s="144"/>
    </row>
    <row r="35" spans="1:9">
      <c r="A35" s="145"/>
      <c r="B35" s="146"/>
      <c r="C35" s="146" t="s">
        <v>287</v>
      </c>
      <c r="D35" s="146"/>
      <c r="E35" s="146" t="s">
        <v>4186</v>
      </c>
      <c r="F35" s="241">
        <v>0</v>
      </c>
      <c r="G35" s="241" t="s">
        <v>4187</v>
      </c>
      <c r="H35" s="241"/>
      <c r="I35" s="147"/>
    </row>
    <row r="36" spans="1:9">
      <c r="E36" s="138" t="s">
        <v>159</v>
      </c>
      <c r="F36" s="243">
        <f>SUM(F2:F35)</f>
        <v>61.626315789473679</v>
      </c>
      <c r="G36" s="243"/>
      <c r="H36" s="243"/>
    </row>
    <row r="37" spans="1:9" ht="30">
      <c r="A37" s="285" t="s">
        <v>497</v>
      </c>
      <c r="B37" s="286">
        <v>1</v>
      </c>
      <c r="E37" s="138"/>
      <c r="F37" s="243"/>
      <c r="G37" s="243"/>
      <c r="H37" s="243"/>
    </row>
    <row r="38" spans="1:9">
      <c r="E38" s="138"/>
      <c r="F38" s="243"/>
      <c r="G38" s="243"/>
      <c r="H38" s="243"/>
    </row>
    <row r="39" spans="1:9">
      <c r="E39" s="138"/>
      <c r="F39" s="243"/>
      <c r="G39" s="243"/>
      <c r="H39" s="243"/>
    </row>
    <row r="40" spans="1:9">
      <c r="E40" s="138"/>
      <c r="F40" s="243"/>
      <c r="G40" s="243"/>
      <c r="H40" s="243"/>
    </row>
    <row r="41" spans="1:9">
      <c r="E41" s="138"/>
      <c r="F41" s="243"/>
      <c r="G41" s="243"/>
      <c r="H41" s="243"/>
    </row>
    <row r="42" spans="1:9">
      <c r="B42" t="s">
        <v>3903</v>
      </c>
      <c r="C42" t="s">
        <v>3904</v>
      </c>
    </row>
    <row r="43" spans="1:9">
      <c r="B43" s="281" t="s">
        <v>2490</v>
      </c>
      <c r="C43" t="s">
        <v>242</v>
      </c>
    </row>
    <row r="44" spans="1:9">
      <c r="A44" t="s">
        <v>2266</v>
      </c>
      <c r="B44">
        <v>2</v>
      </c>
      <c r="C44">
        <v>500</v>
      </c>
    </row>
    <row r="45" spans="1:9">
      <c r="A45" t="s">
        <v>2267</v>
      </c>
      <c r="B45">
        <v>8</v>
      </c>
      <c r="C45">
        <f>850+300</f>
        <v>1150</v>
      </c>
      <c r="D45" t="s">
        <v>3935</v>
      </c>
    </row>
    <row r="46" spans="1:9">
      <c r="A46" t="s">
        <v>2268</v>
      </c>
      <c r="B46">
        <v>12</v>
      </c>
      <c r="C46">
        <v>50</v>
      </c>
    </row>
    <row r="49" spans="1:3">
      <c r="B49" s="281" t="s">
        <v>2491</v>
      </c>
    </row>
    <row r="50" spans="1:3">
      <c r="A50" t="s">
        <v>2266</v>
      </c>
      <c r="B50" s="281">
        <v>2</v>
      </c>
      <c r="C50">
        <v>120</v>
      </c>
    </row>
    <row r="51" spans="1:3">
      <c r="A51" t="s">
        <v>2267</v>
      </c>
      <c r="B51" s="281">
        <v>4</v>
      </c>
      <c r="C51">
        <v>60</v>
      </c>
    </row>
    <row r="52" spans="1:3">
      <c r="A52" t="s">
        <v>2268</v>
      </c>
      <c r="B52" s="281">
        <v>8</v>
      </c>
      <c r="C52">
        <v>20</v>
      </c>
    </row>
    <row r="54" spans="1:3">
      <c r="A54" s="288"/>
      <c r="B54" s="287" t="s">
        <v>2494</v>
      </c>
      <c r="C54" s="293">
        <f>+((B44*C44+B45*C45+B46*C46+B50*C50+B51*C51+B52*C52)/(C44+C45+C46+C50+C51+C52))</f>
        <v>6.0210526315789474</v>
      </c>
    </row>
    <row r="59" spans="1:3">
      <c r="B59" s="281" t="s">
        <v>2269</v>
      </c>
    </row>
    <row r="60" spans="1:3">
      <c r="A60" t="s">
        <v>2266</v>
      </c>
      <c r="B60" s="281">
        <v>2</v>
      </c>
      <c r="C60">
        <f>+C44</f>
        <v>500</v>
      </c>
    </row>
    <row r="61" spans="1:3">
      <c r="A61" t="s">
        <v>2267</v>
      </c>
      <c r="B61" s="281">
        <v>5</v>
      </c>
      <c r="C61">
        <f>+C45</f>
        <v>1150</v>
      </c>
    </row>
    <row r="62" spans="1:3">
      <c r="A62" t="s">
        <v>2268</v>
      </c>
      <c r="B62" s="281">
        <v>10</v>
      </c>
      <c r="C62">
        <f>+C46</f>
        <v>50</v>
      </c>
    </row>
    <row r="63" spans="1:3">
      <c r="A63" s="282"/>
      <c r="B63" s="164"/>
    </row>
    <row r="65" spans="1:3">
      <c r="B65" s="281" t="s">
        <v>2492</v>
      </c>
    </row>
    <row r="66" spans="1:3">
      <c r="A66" t="s">
        <v>2266</v>
      </c>
      <c r="B66" s="281">
        <v>15</v>
      </c>
      <c r="C66">
        <f>+C50</f>
        <v>120</v>
      </c>
    </row>
    <row r="67" spans="1:3">
      <c r="A67" t="s">
        <v>2267</v>
      </c>
      <c r="B67" s="281">
        <v>20</v>
      </c>
      <c r="C67">
        <f>+C51</f>
        <v>60</v>
      </c>
    </row>
    <row r="68" spans="1:3">
      <c r="A68" t="s">
        <v>2268</v>
      </c>
      <c r="B68" s="281">
        <v>25</v>
      </c>
      <c r="C68">
        <f>+C52</f>
        <v>20</v>
      </c>
    </row>
    <row r="69" spans="1:3">
      <c r="A69" s="282"/>
    </row>
    <row r="70" spans="1:3">
      <c r="A70" s="288"/>
      <c r="B70" s="287" t="s">
        <v>2493</v>
      </c>
      <c r="C70" s="292">
        <f>+((B60*C60+B61*C61+B62*C62+B66*C66+B67*C67+B68*C68)/(C60+C61+C62+C66+C67+C68))</f>
        <v>5.6578947368421053</v>
      </c>
    </row>
    <row r="73" spans="1:3">
      <c r="A73" s="266"/>
    </row>
    <row r="74" spans="1:3">
      <c r="A74" s="265"/>
    </row>
    <row r="75" spans="1:3">
      <c r="A75" s="267"/>
    </row>
    <row r="76" spans="1:3">
      <c r="A76" s="265"/>
    </row>
    <row r="77" spans="1:3">
      <c r="A77" s="265"/>
    </row>
    <row r="78" spans="1:3">
      <c r="A78" s="267"/>
    </row>
    <row r="79" spans="1:3">
      <c r="A79" s="267"/>
    </row>
  </sheetData>
  <autoFilter ref="A1:J37"/>
  <conditionalFormatting sqref="G4:G5">
    <cfRule type="expression" dxfId="14" priority="3">
      <formula>$F4&lt;&gt;0</formula>
    </cfRule>
  </conditionalFormatting>
  <conditionalFormatting sqref="G2:G3">
    <cfRule type="expression" dxfId="13" priority="2">
      <formula>$F2&lt;&gt;0</formula>
    </cfRule>
  </conditionalFormatting>
  <conditionalFormatting sqref="G6:G35">
    <cfRule type="expression" dxfId="12" priority="1">
      <formula>$F6&lt;&gt;0</formula>
    </cfRule>
  </conditionalFormatting>
  <pageMargins left="0.7" right="0.7" top="0.75" bottom="0.75" header="0.3" footer="0.3"/>
  <pageSetup scale="41" fitToHeight="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5" zoomScaleNormal="85" zoomScalePageLayoutView="85" workbookViewId="0">
      <selection activeCell="B6" sqref="B6"/>
    </sheetView>
  </sheetViews>
  <sheetFormatPr defaultColWidth="8.85546875" defaultRowHeight="15"/>
  <cols>
    <col min="1" max="2" width="24.42578125" customWidth="1"/>
    <col min="3" max="3" width="11.85546875" bestFit="1" customWidth="1"/>
    <col min="4" max="4" width="26.42578125" customWidth="1"/>
    <col min="5" max="5" width="35.28515625" bestFit="1" customWidth="1"/>
    <col min="6" max="6" width="20.42578125" bestFit="1" customWidth="1"/>
    <col min="7" max="7" width="20.42578125" customWidth="1"/>
    <col min="8" max="8" width="26.7109375" customWidth="1"/>
  </cols>
  <sheetData>
    <row r="1" spans="1:8">
      <c r="A1" s="126" t="s">
        <v>212</v>
      </c>
      <c r="B1" s="126" t="s">
        <v>1163</v>
      </c>
      <c r="C1" s="126" t="s">
        <v>1164</v>
      </c>
      <c r="D1" s="126" t="s">
        <v>1165</v>
      </c>
      <c r="E1" s="126" t="s">
        <v>307</v>
      </c>
      <c r="F1" s="126" t="s">
        <v>292</v>
      </c>
      <c r="G1" s="190" t="s">
        <v>2292</v>
      </c>
      <c r="H1" s="126" t="s">
        <v>243</v>
      </c>
    </row>
    <row r="2" spans="1:8">
      <c r="A2" s="165" t="s">
        <v>58</v>
      </c>
      <c r="B2" s="277" t="s">
        <v>2332</v>
      </c>
      <c r="C2" s="165" t="s">
        <v>2347</v>
      </c>
      <c r="D2" s="165"/>
      <c r="E2" s="277" t="s">
        <v>2335</v>
      </c>
      <c r="F2" s="113">
        <v>1</v>
      </c>
      <c r="G2" s="113">
        <f>+F2*$B$16</f>
        <v>4000</v>
      </c>
      <c r="H2" s="113"/>
    </row>
    <row r="3" spans="1:8">
      <c r="A3" s="165" t="s">
        <v>58</v>
      </c>
      <c r="B3" s="277" t="s">
        <v>2333</v>
      </c>
      <c r="C3" s="165" t="s">
        <v>2347</v>
      </c>
      <c r="D3" s="165"/>
      <c r="E3" s="277" t="s">
        <v>2334</v>
      </c>
      <c r="F3" s="113">
        <v>1</v>
      </c>
      <c r="G3" s="113">
        <f t="shared" ref="G3:G7" si="0">+F3*$B$16</f>
        <v>4000</v>
      </c>
      <c r="H3" s="113"/>
    </row>
    <row r="4" spans="1:8">
      <c r="A4" s="165" t="s">
        <v>58</v>
      </c>
      <c r="B4" s="277" t="s">
        <v>2336</v>
      </c>
      <c r="C4" s="165" t="s">
        <v>2347</v>
      </c>
      <c r="D4" s="165"/>
      <c r="E4" s="277" t="s">
        <v>2337</v>
      </c>
      <c r="F4" s="113">
        <v>1</v>
      </c>
      <c r="G4" s="113">
        <f t="shared" si="0"/>
        <v>4000</v>
      </c>
      <c r="H4" s="113"/>
    </row>
    <row r="5" spans="1:8">
      <c r="A5" s="165" t="s">
        <v>58</v>
      </c>
      <c r="B5" s="277" t="s">
        <v>2338</v>
      </c>
      <c r="C5" s="165" t="s">
        <v>465</v>
      </c>
      <c r="D5" s="165"/>
      <c r="E5" s="277" t="s">
        <v>2339</v>
      </c>
      <c r="F5" s="113">
        <v>1</v>
      </c>
      <c r="G5" s="113">
        <f t="shared" si="0"/>
        <v>4000</v>
      </c>
      <c r="H5" s="113"/>
    </row>
    <row r="6" spans="1:8">
      <c r="A6" s="165" t="s">
        <v>58</v>
      </c>
      <c r="B6" s="277" t="s">
        <v>2340</v>
      </c>
      <c r="C6" s="165" t="s">
        <v>465</v>
      </c>
      <c r="D6" s="165"/>
      <c r="E6" s="277" t="s">
        <v>2341</v>
      </c>
      <c r="F6" s="113">
        <v>1</v>
      </c>
      <c r="G6" s="113">
        <f t="shared" si="0"/>
        <v>4000</v>
      </c>
      <c r="H6" s="113"/>
    </row>
    <row r="7" spans="1:8">
      <c r="A7" s="165" t="s">
        <v>58</v>
      </c>
      <c r="B7" s="277" t="s">
        <v>2342</v>
      </c>
      <c r="C7" s="165" t="s">
        <v>317</v>
      </c>
      <c r="D7" s="165"/>
      <c r="E7" s="277" t="s">
        <v>2343</v>
      </c>
      <c r="F7" s="113">
        <v>1</v>
      </c>
      <c r="G7" s="113">
        <f t="shared" si="0"/>
        <v>4000</v>
      </c>
      <c r="H7" s="113"/>
    </row>
    <row r="8" spans="1:8">
      <c r="A8" s="165"/>
      <c r="B8" s="165"/>
      <c r="C8" s="165"/>
      <c r="D8" s="165"/>
      <c r="E8" s="166"/>
      <c r="F8" s="113"/>
      <c r="G8" s="113"/>
      <c r="H8" s="113"/>
    </row>
    <row r="9" spans="1:8">
      <c r="E9" s="138" t="s">
        <v>159</v>
      </c>
      <c r="F9" s="164">
        <f>SUM(F2:F8)</f>
        <v>6</v>
      </c>
      <c r="G9" s="164">
        <f>SUM(G2:G8)</f>
        <v>24000</v>
      </c>
    </row>
    <row r="10" spans="1:8" ht="30">
      <c r="A10" s="285" t="s">
        <v>497</v>
      </c>
      <c r="B10" s="286">
        <v>1</v>
      </c>
    </row>
    <row r="13" spans="1:8">
      <c r="A13" t="s">
        <v>2344</v>
      </c>
      <c r="B13">
        <v>10</v>
      </c>
      <c r="C13" t="s">
        <v>2348</v>
      </c>
      <c r="D13" t="s">
        <v>2349</v>
      </c>
    </row>
    <row r="14" spans="1:8">
      <c r="A14" t="s">
        <v>2345</v>
      </c>
      <c r="B14">
        <v>400</v>
      </c>
      <c r="C14" t="s">
        <v>2348</v>
      </c>
    </row>
    <row r="16" spans="1:8">
      <c r="A16" t="s">
        <v>2346</v>
      </c>
      <c r="B16">
        <f>+B13*B14</f>
        <v>4000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09"/>
  <sheetViews>
    <sheetView topLeftCell="A1375" zoomScale="80" zoomScaleNormal="80" zoomScalePageLayoutView="80" workbookViewId="0">
      <selection activeCell="B6" sqref="B6"/>
    </sheetView>
  </sheetViews>
  <sheetFormatPr defaultColWidth="8.85546875" defaultRowHeight="15"/>
  <cols>
    <col min="1" max="1" width="53.7109375" customWidth="1"/>
    <col min="2" max="2" width="27.85546875" customWidth="1"/>
    <col min="3" max="4" width="18.7109375" customWidth="1"/>
    <col min="5" max="5" width="24.28515625" customWidth="1"/>
    <col min="6" max="9" width="25.28515625" customWidth="1"/>
    <col min="10" max="10" width="17.85546875" customWidth="1"/>
  </cols>
  <sheetData>
    <row r="1" spans="1:10" ht="15.75" thickBot="1">
      <c r="A1" s="190" t="s">
        <v>212</v>
      </c>
      <c r="B1" s="190" t="s">
        <v>1163</v>
      </c>
      <c r="C1" s="190" t="s">
        <v>1164</v>
      </c>
      <c r="D1" s="190" t="s">
        <v>1165</v>
      </c>
      <c r="E1" s="190" t="s">
        <v>307</v>
      </c>
      <c r="F1" s="190" t="s">
        <v>292</v>
      </c>
      <c r="G1" s="190" t="s">
        <v>2292</v>
      </c>
      <c r="H1" s="126" t="s">
        <v>2350</v>
      </c>
      <c r="I1" s="126" t="s">
        <v>1493</v>
      </c>
      <c r="J1" s="190" t="s">
        <v>243</v>
      </c>
    </row>
    <row r="2" spans="1:10" ht="25.5">
      <c r="A2" s="444" t="s">
        <v>1976</v>
      </c>
      <c r="B2" s="219" t="s">
        <v>430</v>
      </c>
      <c r="C2" s="219"/>
      <c r="D2" s="219"/>
      <c r="E2" s="219" t="s">
        <v>1977</v>
      </c>
      <c r="F2" s="233">
        <v>1</v>
      </c>
      <c r="G2" s="246">
        <f>+F2</f>
        <v>1</v>
      </c>
      <c r="H2" s="273"/>
      <c r="I2" s="273"/>
      <c r="J2" s="225"/>
    </row>
    <row r="3" spans="1:10" ht="76.5">
      <c r="A3" s="445"/>
      <c r="B3" s="177" t="s">
        <v>1978</v>
      </c>
      <c r="C3" s="177"/>
      <c r="D3" s="177"/>
      <c r="E3" s="177" t="s">
        <v>1979</v>
      </c>
      <c r="F3" s="230">
        <v>0</v>
      </c>
      <c r="G3" s="247">
        <f>+F3</f>
        <v>0</v>
      </c>
      <c r="H3" s="272"/>
      <c r="I3" s="272"/>
      <c r="J3" s="226"/>
    </row>
    <row r="4" spans="1:10" ht="26.25" thickBot="1">
      <c r="A4" s="446"/>
      <c r="B4" s="220" t="s">
        <v>1980</v>
      </c>
      <c r="C4" s="220"/>
      <c r="D4" s="220"/>
      <c r="E4" s="220" t="s">
        <v>1981</v>
      </c>
      <c r="F4" s="232">
        <v>0</v>
      </c>
      <c r="G4" s="248">
        <f>+F4</f>
        <v>0</v>
      </c>
      <c r="H4" s="274"/>
      <c r="I4" s="274"/>
      <c r="J4" s="227"/>
    </row>
    <row r="5" spans="1:10" ht="38.25">
      <c r="A5" s="444" t="s">
        <v>1982</v>
      </c>
      <c r="B5" s="441" t="s">
        <v>1983</v>
      </c>
      <c r="C5" s="441"/>
      <c r="D5" s="219"/>
      <c r="E5" s="219" t="s">
        <v>1984</v>
      </c>
      <c r="F5" s="439">
        <v>1</v>
      </c>
      <c r="G5" s="439">
        <f>+F5*$B$1405</f>
        <v>2</v>
      </c>
      <c r="H5" s="273"/>
      <c r="I5" s="273"/>
      <c r="J5" s="225"/>
    </row>
    <row r="6" spans="1:10">
      <c r="A6" s="445"/>
      <c r="B6" s="442"/>
      <c r="C6" s="442"/>
      <c r="D6" s="177"/>
      <c r="E6" s="177" t="s">
        <v>1985</v>
      </c>
      <c r="F6" s="438"/>
      <c r="G6" s="438"/>
      <c r="H6" s="272"/>
      <c r="I6" s="272"/>
      <c r="J6" s="226"/>
    </row>
    <row r="7" spans="1:10">
      <c r="A7" s="445"/>
      <c r="B7" s="442"/>
      <c r="C7" s="442"/>
      <c r="D7" s="177"/>
      <c r="E7" s="228" t="s">
        <v>1986</v>
      </c>
      <c r="F7" s="438"/>
      <c r="G7" s="438"/>
      <c r="H7" s="272"/>
      <c r="I7" s="272"/>
      <c r="J7" s="226"/>
    </row>
    <row r="8" spans="1:10">
      <c r="A8" s="445"/>
      <c r="B8" s="442"/>
      <c r="C8" s="442"/>
      <c r="D8" s="177"/>
      <c r="E8" s="228" t="s">
        <v>1987</v>
      </c>
      <c r="F8" s="438"/>
      <c r="G8" s="438"/>
      <c r="H8" s="272"/>
      <c r="I8" s="272"/>
      <c r="J8" s="226"/>
    </row>
    <row r="9" spans="1:10">
      <c r="A9" s="445"/>
      <c r="B9" s="442"/>
      <c r="C9" s="442"/>
      <c r="D9" s="177"/>
      <c r="E9" s="228" t="s">
        <v>1988</v>
      </c>
      <c r="F9" s="438"/>
      <c r="G9" s="438"/>
      <c r="H9" s="272"/>
      <c r="I9" s="272"/>
      <c r="J9" s="226"/>
    </row>
    <row r="10" spans="1:10">
      <c r="A10" s="445"/>
      <c r="B10" s="442"/>
      <c r="C10" s="442"/>
      <c r="D10" s="177"/>
      <c r="E10" s="228" t="s">
        <v>1989</v>
      </c>
      <c r="F10" s="438"/>
      <c r="G10" s="438"/>
      <c r="H10" s="272"/>
      <c r="I10" s="272"/>
      <c r="J10" s="226"/>
    </row>
    <row r="11" spans="1:10" ht="38.25">
      <c r="A11" s="445"/>
      <c r="B11" s="442" t="s">
        <v>1990</v>
      </c>
      <c r="C11" s="442"/>
      <c r="D11" s="177"/>
      <c r="E11" s="177" t="s">
        <v>1991</v>
      </c>
      <c r="F11" s="438">
        <v>0</v>
      </c>
      <c r="G11" s="438">
        <f>+F11</f>
        <v>0</v>
      </c>
      <c r="H11" s="272"/>
      <c r="I11" s="272"/>
      <c r="J11" s="226"/>
    </row>
    <row r="12" spans="1:10">
      <c r="A12" s="445"/>
      <c r="B12" s="442"/>
      <c r="C12" s="442"/>
      <c r="D12" s="177"/>
      <c r="E12" s="177" t="s">
        <v>1985</v>
      </c>
      <c r="F12" s="438"/>
      <c r="G12" s="438"/>
      <c r="H12" s="272"/>
      <c r="I12" s="272"/>
      <c r="J12" s="226"/>
    </row>
    <row r="13" spans="1:10">
      <c r="A13" s="445"/>
      <c r="B13" s="442"/>
      <c r="C13" s="442"/>
      <c r="D13" s="177"/>
      <c r="E13" s="228" t="s">
        <v>1992</v>
      </c>
      <c r="F13" s="438"/>
      <c r="G13" s="438"/>
      <c r="H13" s="272"/>
      <c r="I13" s="272"/>
      <c r="J13" s="226"/>
    </row>
    <row r="14" spans="1:10">
      <c r="A14" s="445"/>
      <c r="B14" s="442"/>
      <c r="C14" s="442"/>
      <c r="D14" s="177"/>
      <c r="E14" s="228" t="s">
        <v>1993</v>
      </c>
      <c r="F14" s="438"/>
      <c r="G14" s="438"/>
      <c r="H14" s="272"/>
      <c r="I14" s="272"/>
      <c r="J14" s="226"/>
    </row>
    <row r="15" spans="1:10" ht="25.5">
      <c r="A15" s="445"/>
      <c r="B15" s="442"/>
      <c r="C15" s="442"/>
      <c r="D15" s="177"/>
      <c r="E15" s="228" t="s">
        <v>1994</v>
      </c>
      <c r="F15" s="438"/>
      <c r="G15" s="438"/>
      <c r="H15" s="272"/>
      <c r="I15" s="272"/>
      <c r="J15" s="226"/>
    </row>
    <row r="16" spans="1:10">
      <c r="A16" s="445"/>
      <c r="B16" s="442"/>
      <c r="C16" s="442"/>
      <c r="D16" s="177"/>
      <c r="E16" s="228" t="s">
        <v>1995</v>
      </c>
      <c r="F16" s="438"/>
      <c r="G16" s="438"/>
      <c r="H16" s="272"/>
      <c r="I16" s="272"/>
      <c r="J16" s="226"/>
    </row>
    <row r="17" spans="1:10">
      <c r="A17" s="445"/>
      <c r="B17" s="442"/>
      <c r="C17" s="442"/>
      <c r="D17" s="177"/>
      <c r="E17" s="228" t="s">
        <v>1996</v>
      </c>
      <c r="F17" s="438"/>
      <c r="G17" s="438"/>
      <c r="H17" s="272"/>
      <c r="I17" s="272"/>
      <c r="J17" s="226"/>
    </row>
    <row r="18" spans="1:10">
      <c r="A18" s="445"/>
      <c r="B18" s="177" t="s">
        <v>1997</v>
      </c>
      <c r="C18" s="177" t="s">
        <v>1998</v>
      </c>
      <c r="D18" s="177"/>
      <c r="E18" s="177"/>
      <c r="F18" s="230">
        <v>0</v>
      </c>
      <c r="G18" s="247">
        <f>+F18</f>
        <v>0</v>
      </c>
      <c r="H18" s="272"/>
      <c r="I18" s="272"/>
      <c r="J18" s="226"/>
    </row>
    <row r="19" spans="1:10">
      <c r="A19" s="445"/>
      <c r="B19" s="442" t="s">
        <v>1999</v>
      </c>
      <c r="C19" s="442"/>
      <c r="D19" s="177"/>
      <c r="E19" s="177" t="s">
        <v>2000</v>
      </c>
      <c r="F19" s="438">
        <v>1</v>
      </c>
      <c r="G19" s="438">
        <f t="shared" ref="G19" si="0">+F19*$B$1405</f>
        <v>2</v>
      </c>
      <c r="H19" s="272"/>
      <c r="I19" s="272"/>
      <c r="J19" s="226"/>
    </row>
    <row r="20" spans="1:10">
      <c r="A20" s="445"/>
      <c r="B20" s="442"/>
      <c r="C20" s="442"/>
      <c r="D20" s="177"/>
      <c r="E20" s="177" t="s">
        <v>1985</v>
      </c>
      <c r="F20" s="438"/>
      <c r="G20" s="438"/>
      <c r="H20" s="272"/>
      <c r="I20" s="272"/>
      <c r="J20" s="226"/>
    </row>
    <row r="21" spans="1:10">
      <c r="A21" s="445"/>
      <c r="B21" s="442"/>
      <c r="C21" s="442"/>
      <c r="D21" s="177"/>
      <c r="E21" s="228" t="s">
        <v>2001</v>
      </c>
      <c r="F21" s="438"/>
      <c r="G21" s="438"/>
      <c r="H21" s="272"/>
      <c r="I21" s="272"/>
      <c r="J21" s="226"/>
    </row>
    <row r="22" spans="1:10">
      <c r="A22" s="445"/>
      <c r="B22" s="442"/>
      <c r="C22" s="442"/>
      <c r="D22" s="177"/>
      <c r="E22" s="228" t="s">
        <v>2002</v>
      </c>
      <c r="F22" s="438"/>
      <c r="G22" s="438"/>
      <c r="H22" s="272"/>
      <c r="I22" s="272"/>
      <c r="J22" s="226"/>
    </row>
    <row r="23" spans="1:10">
      <c r="A23" s="445"/>
      <c r="B23" s="442"/>
      <c r="C23" s="442"/>
      <c r="D23" s="177"/>
      <c r="E23" s="228" t="s">
        <v>2003</v>
      </c>
      <c r="F23" s="438"/>
      <c r="G23" s="438"/>
      <c r="H23" s="272"/>
      <c r="I23" s="272"/>
      <c r="J23" s="226"/>
    </row>
    <row r="24" spans="1:10">
      <c r="A24" s="445"/>
      <c r="B24" s="442"/>
      <c r="C24" s="442"/>
      <c r="D24" s="177"/>
      <c r="E24" s="228" t="s">
        <v>2004</v>
      </c>
      <c r="F24" s="438"/>
      <c r="G24" s="438"/>
      <c r="H24" s="272"/>
      <c r="I24" s="272"/>
      <c r="J24" s="226"/>
    </row>
    <row r="25" spans="1:10">
      <c r="A25" s="445"/>
      <c r="B25" s="442"/>
      <c r="C25" s="442"/>
      <c r="D25" s="177"/>
      <c r="E25" s="228" t="s">
        <v>2005</v>
      </c>
      <c r="F25" s="438"/>
      <c r="G25" s="438">
        <f t="shared" ref="G25" si="1">+F25*$B$1405</f>
        <v>0</v>
      </c>
      <c r="H25" s="272"/>
      <c r="I25" s="272"/>
      <c r="J25" s="226"/>
    </row>
    <row r="26" spans="1:10">
      <c r="A26" s="445"/>
      <c r="B26" s="442"/>
      <c r="C26" s="442"/>
      <c r="D26" s="177"/>
      <c r="E26" s="228" t="s">
        <v>2006</v>
      </c>
      <c r="F26" s="438"/>
      <c r="G26" s="438"/>
      <c r="H26" s="272"/>
      <c r="I26" s="272"/>
      <c r="J26" s="226"/>
    </row>
    <row r="27" spans="1:10">
      <c r="A27" s="445"/>
      <c r="B27" s="442"/>
      <c r="C27" s="442"/>
      <c r="D27" s="177"/>
      <c r="E27" s="228" t="s">
        <v>2007</v>
      </c>
      <c r="F27" s="438"/>
      <c r="G27" s="438"/>
      <c r="H27" s="272"/>
      <c r="I27" s="272"/>
      <c r="J27" s="226"/>
    </row>
    <row r="28" spans="1:10">
      <c r="A28" s="445"/>
      <c r="B28" s="442"/>
      <c r="C28" s="442"/>
      <c r="D28" s="177"/>
      <c r="E28" s="228" t="s">
        <v>2008</v>
      </c>
      <c r="F28" s="438"/>
      <c r="G28" s="438"/>
      <c r="H28" s="272"/>
      <c r="I28" s="272"/>
      <c r="J28" s="226"/>
    </row>
    <row r="29" spans="1:10">
      <c r="A29" s="445"/>
      <c r="B29" s="442"/>
      <c r="C29" s="442"/>
      <c r="D29" s="177"/>
      <c r="E29" s="228" t="s">
        <v>2009</v>
      </c>
      <c r="F29" s="438"/>
      <c r="G29" s="438"/>
      <c r="H29" s="272"/>
      <c r="I29" s="272"/>
      <c r="J29" s="226"/>
    </row>
    <row r="30" spans="1:10">
      <c r="A30" s="445"/>
      <c r="B30" s="442"/>
      <c r="C30" s="442"/>
      <c r="D30" s="177"/>
      <c r="E30" s="228" t="s">
        <v>2010</v>
      </c>
      <c r="F30" s="438"/>
      <c r="G30" s="438"/>
      <c r="H30" s="272"/>
      <c r="I30" s="272"/>
      <c r="J30" s="226"/>
    </row>
    <row r="31" spans="1:10">
      <c r="A31" s="445"/>
      <c r="B31" s="442"/>
      <c r="C31" s="442"/>
      <c r="D31" s="177"/>
      <c r="E31" s="228" t="s">
        <v>2011</v>
      </c>
      <c r="F31" s="438"/>
      <c r="G31" s="438">
        <f t="shared" ref="G31" si="2">+F31*$B$1405</f>
        <v>0</v>
      </c>
      <c r="H31" s="272"/>
      <c r="I31" s="272"/>
      <c r="J31" s="226"/>
    </row>
    <row r="32" spans="1:10" ht="25.5">
      <c r="A32" s="445"/>
      <c r="B32" s="442"/>
      <c r="C32" s="442"/>
      <c r="D32" s="177"/>
      <c r="E32" s="228" t="s">
        <v>2012</v>
      </c>
      <c r="F32" s="438"/>
      <c r="G32" s="438"/>
      <c r="H32" s="272"/>
      <c r="I32" s="272"/>
      <c r="J32" s="226"/>
    </row>
    <row r="33" spans="1:10">
      <c r="A33" s="445"/>
      <c r="B33" s="442"/>
      <c r="C33" s="442"/>
      <c r="D33" s="177"/>
      <c r="E33" s="228" t="s">
        <v>2013</v>
      </c>
      <c r="F33" s="438"/>
      <c r="G33" s="438"/>
      <c r="H33" s="272"/>
      <c r="I33" s="272"/>
      <c r="J33" s="226"/>
    </row>
    <row r="34" spans="1:10">
      <c r="A34" s="445"/>
      <c r="B34" s="442"/>
      <c r="C34" s="442"/>
      <c r="D34" s="177"/>
      <c r="E34" s="228" t="s">
        <v>2014</v>
      </c>
      <c r="F34" s="438"/>
      <c r="G34" s="438"/>
      <c r="H34" s="272"/>
      <c r="I34" s="272"/>
      <c r="J34" s="226"/>
    </row>
    <row r="35" spans="1:10">
      <c r="A35" s="445"/>
      <c r="B35" s="442"/>
      <c r="C35" s="442"/>
      <c r="D35" s="177"/>
      <c r="E35" s="228" t="s">
        <v>2015</v>
      </c>
      <c r="F35" s="438"/>
      <c r="G35" s="438"/>
      <c r="H35" s="272"/>
      <c r="I35" s="272"/>
      <c r="J35" s="226"/>
    </row>
    <row r="36" spans="1:10" ht="25.5">
      <c r="A36" s="445"/>
      <c r="B36" s="442"/>
      <c r="C36" s="442"/>
      <c r="D36" s="177"/>
      <c r="E36" s="228" t="s">
        <v>2016</v>
      </c>
      <c r="F36" s="438"/>
      <c r="G36" s="438"/>
      <c r="H36" s="272"/>
      <c r="I36" s="272"/>
      <c r="J36" s="226"/>
    </row>
    <row r="37" spans="1:10">
      <c r="A37" s="445"/>
      <c r="B37" s="442"/>
      <c r="C37" s="442"/>
      <c r="D37" s="177"/>
      <c r="E37" s="228" t="s">
        <v>2017</v>
      </c>
      <c r="F37" s="438"/>
      <c r="G37" s="438">
        <f t="shared" ref="G37" si="3">+F37*$B$1405</f>
        <v>0</v>
      </c>
      <c r="H37" s="272"/>
      <c r="I37" s="272"/>
      <c r="J37" s="226"/>
    </row>
    <row r="38" spans="1:10">
      <c r="A38" s="445"/>
      <c r="B38" s="442"/>
      <c r="C38" s="442"/>
      <c r="D38" s="177"/>
      <c r="E38" s="228" t="s">
        <v>2018</v>
      </c>
      <c r="F38" s="438"/>
      <c r="G38" s="438"/>
      <c r="H38" s="272"/>
      <c r="I38" s="272"/>
      <c r="J38" s="226"/>
    </row>
    <row r="39" spans="1:10">
      <c r="A39" s="445"/>
      <c r="B39" s="442"/>
      <c r="C39" s="442"/>
      <c r="D39" s="177"/>
      <c r="E39" s="228" t="s">
        <v>2019</v>
      </c>
      <c r="F39" s="438"/>
      <c r="G39" s="438"/>
      <c r="H39" s="272"/>
      <c r="I39" s="272"/>
      <c r="J39" s="226"/>
    </row>
    <row r="40" spans="1:10" ht="25.5">
      <c r="A40" s="445"/>
      <c r="B40" s="442"/>
      <c r="C40" s="442"/>
      <c r="D40" s="177"/>
      <c r="E40" s="228" t="s">
        <v>2020</v>
      </c>
      <c r="F40" s="438"/>
      <c r="G40" s="438"/>
      <c r="H40" s="272"/>
      <c r="I40" s="272"/>
      <c r="J40" s="226"/>
    </row>
    <row r="41" spans="1:10">
      <c r="A41" s="445"/>
      <c r="B41" s="442"/>
      <c r="C41" s="442"/>
      <c r="D41" s="177"/>
      <c r="E41" s="228" t="s">
        <v>2021</v>
      </c>
      <c r="F41" s="438"/>
      <c r="G41" s="438"/>
      <c r="H41" s="272"/>
      <c r="I41" s="272"/>
      <c r="J41" s="226"/>
    </row>
    <row r="42" spans="1:10">
      <c r="A42" s="445"/>
      <c r="B42" s="442"/>
      <c r="C42" s="442"/>
      <c r="D42" s="177"/>
      <c r="E42" s="228" t="s">
        <v>2022</v>
      </c>
      <c r="F42" s="438"/>
      <c r="G42" s="438"/>
      <c r="H42" s="272"/>
      <c r="I42" s="272"/>
      <c r="J42" s="226"/>
    </row>
    <row r="43" spans="1:10">
      <c r="A43" s="445"/>
      <c r="B43" s="442"/>
      <c r="C43" s="442"/>
      <c r="D43" s="177"/>
      <c r="E43" s="228" t="s">
        <v>2023</v>
      </c>
      <c r="F43" s="438"/>
      <c r="G43" s="438">
        <f t="shared" ref="G43" si="4">+F43*$B$1405</f>
        <v>0</v>
      </c>
      <c r="H43" s="272"/>
      <c r="I43" s="272"/>
      <c r="J43" s="226"/>
    </row>
    <row r="44" spans="1:10">
      <c r="A44" s="445"/>
      <c r="B44" s="442"/>
      <c r="C44" s="442"/>
      <c r="D44" s="177"/>
      <c r="E44" s="228" t="s">
        <v>2024</v>
      </c>
      <c r="F44" s="438"/>
      <c r="G44" s="438"/>
      <c r="H44" s="272"/>
      <c r="I44" s="272"/>
      <c r="J44" s="226"/>
    </row>
    <row r="45" spans="1:10">
      <c r="A45" s="445"/>
      <c r="B45" s="442"/>
      <c r="C45" s="442"/>
      <c r="D45" s="177"/>
      <c r="E45" s="228" t="s">
        <v>2025</v>
      </c>
      <c r="F45" s="438"/>
      <c r="G45" s="438"/>
      <c r="H45" s="272"/>
      <c r="I45" s="272"/>
      <c r="J45" s="226"/>
    </row>
    <row r="46" spans="1:10">
      <c r="A46" s="445"/>
      <c r="B46" s="442"/>
      <c r="C46" s="442"/>
      <c r="D46" s="177"/>
      <c r="E46" s="228" t="s">
        <v>2026</v>
      </c>
      <c r="F46" s="438"/>
      <c r="G46" s="438"/>
      <c r="H46" s="272"/>
      <c r="I46" s="272"/>
      <c r="J46" s="226"/>
    </row>
    <row r="47" spans="1:10">
      <c r="A47" s="445"/>
      <c r="B47" s="442"/>
      <c r="C47" s="442"/>
      <c r="D47" s="177"/>
      <c r="E47" s="228" t="s">
        <v>2027</v>
      </c>
      <c r="F47" s="438"/>
      <c r="G47" s="438"/>
      <c r="H47" s="272"/>
      <c r="I47" s="272"/>
      <c r="J47" s="226"/>
    </row>
    <row r="48" spans="1:10">
      <c r="A48" s="445"/>
      <c r="B48" s="442"/>
      <c r="C48" s="442"/>
      <c r="D48" s="177"/>
      <c r="E48" s="228" t="s">
        <v>2028</v>
      </c>
      <c r="F48" s="438"/>
      <c r="G48" s="438"/>
      <c r="H48" s="272"/>
      <c r="I48" s="272"/>
      <c r="J48" s="226"/>
    </row>
    <row r="49" spans="1:10">
      <c r="A49" s="445"/>
      <c r="B49" s="177" t="s">
        <v>2029</v>
      </c>
      <c r="C49" s="177" t="s">
        <v>1998</v>
      </c>
      <c r="D49" s="177"/>
      <c r="E49" s="177"/>
      <c r="F49" s="230">
        <v>0</v>
      </c>
      <c r="G49" s="247">
        <f>+F49</f>
        <v>0</v>
      </c>
      <c r="H49" s="272"/>
      <c r="I49" s="272"/>
      <c r="J49" s="226"/>
    </row>
    <row r="50" spans="1:10">
      <c r="A50" s="445"/>
      <c r="B50" s="442" t="s">
        <v>2030</v>
      </c>
      <c r="C50" s="442"/>
      <c r="D50" s="177"/>
      <c r="E50" s="177" t="s">
        <v>2000</v>
      </c>
      <c r="F50" s="438">
        <v>1</v>
      </c>
      <c r="G50" s="438">
        <f t="shared" ref="G50" si="5">+F50*$B$1405</f>
        <v>2</v>
      </c>
      <c r="H50" s="272"/>
      <c r="I50" s="272"/>
      <c r="J50" s="226"/>
    </row>
    <row r="51" spans="1:10">
      <c r="A51" s="445"/>
      <c r="B51" s="442"/>
      <c r="C51" s="442"/>
      <c r="D51" s="177"/>
      <c r="E51" s="177" t="s">
        <v>1985</v>
      </c>
      <c r="F51" s="438"/>
      <c r="G51" s="438"/>
      <c r="H51" s="272"/>
      <c r="I51" s="272"/>
      <c r="J51" s="226"/>
    </row>
    <row r="52" spans="1:10">
      <c r="A52" s="445"/>
      <c r="B52" s="442"/>
      <c r="C52" s="442"/>
      <c r="D52" s="177"/>
      <c r="E52" s="228" t="s">
        <v>2001</v>
      </c>
      <c r="F52" s="438"/>
      <c r="G52" s="438"/>
      <c r="H52" s="272"/>
      <c r="I52" s="272"/>
      <c r="J52" s="226"/>
    </row>
    <row r="53" spans="1:10">
      <c r="A53" s="445"/>
      <c r="B53" s="442"/>
      <c r="C53" s="442"/>
      <c r="D53" s="177"/>
      <c r="E53" s="228" t="s">
        <v>2002</v>
      </c>
      <c r="F53" s="438"/>
      <c r="G53" s="438"/>
      <c r="H53" s="272"/>
      <c r="I53" s="272"/>
      <c r="J53" s="226"/>
    </row>
    <row r="54" spans="1:10">
      <c r="A54" s="445"/>
      <c r="B54" s="442"/>
      <c r="C54" s="442"/>
      <c r="D54" s="177"/>
      <c r="E54" s="228" t="s">
        <v>2003</v>
      </c>
      <c r="F54" s="438"/>
      <c r="G54" s="438"/>
      <c r="H54" s="272"/>
      <c r="I54" s="272"/>
      <c r="J54" s="226"/>
    </row>
    <row r="55" spans="1:10">
      <c r="A55" s="445"/>
      <c r="B55" s="442"/>
      <c r="C55" s="442"/>
      <c r="D55" s="177"/>
      <c r="E55" s="228" t="s">
        <v>2004</v>
      </c>
      <c r="F55" s="438"/>
      <c r="G55" s="438"/>
      <c r="H55" s="272"/>
      <c r="I55" s="272"/>
      <c r="J55" s="226"/>
    </row>
    <row r="56" spans="1:10">
      <c r="A56" s="445"/>
      <c r="B56" s="442"/>
      <c r="C56" s="442"/>
      <c r="D56" s="177"/>
      <c r="E56" s="228" t="s">
        <v>2005</v>
      </c>
      <c r="F56" s="438"/>
      <c r="G56" s="438">
        <f t="shared" ref="G56" si="6">+F56*$B$1405</f>
        <v>0</v>
      </c>
      <c r="H56" s="272"/>
      <c r="I56" s="272"/>
      <c r="J56" s="226"/>
    </row>
    <row r="57" spans="1:10">
      <c r="A57" s="445"/>
      <c r="B57" s="442"/>
      <c r="C57" s="442"/>
      <c r="D57" s="177"/>
      <c r="E57" s="228" t="s">
        <v>2006</v>
      </c>
      <c r="F57" s="438"/>
      <c r="G57" s="438"/>
      <c r="H57" s="272"/>
      <c r="I57" s="272"/>
      <c r="J57" s="226"/>
    </row>
    <row r="58" spans="1:10">
      <c r="A58" s="445"/>
      <c r="B58" s="442"/>
      <c r="C58" s="442"/>
      <c r="D58" s="177"/>
      <c r="E58" s="228" t="s">
        <v>2007</v>
      </c>
      <c r="F58" s="438"/>
      <c r="G58" s="438"/>
      <c r="H58" s="272"/>
      <c r="I58" s="272"/>
      <c r="J58" s="226"/>
    </row>
    <row r="59" spans="1:10">
      <c r="A59" s="445"/>
      <c r="B59" s="442"/>
      <c r="C59" s="442"/>
      <c r="D59" s="177"/>
      <c r="E59" s="228" t="s">
        <v>2008</v>
      </c>
      <c r="F59" s="438"/>
      <c r="G59" s="438"/>
      <c r="H59" s="272"/>
      <c r="I59" s="272"/>
      <c r="J59" s="226"/>
    </row>
    <row r="60" spans="1:10">
      <c r="A60" s="445"/>
      <c r="B60" s="442"/>
      <c r="C60" s="442"/>
      <c r="D60" s="177"/>
      <c r="E60" s="228" t="s">
        <v>2009</v>
      </c>
      <c r="F60" s="438"/>
      <c r="G60" s="438"/>
      <c r="H60" s="272"/>
      <c r="I60" s="272"/>
      <c r="J60" s="226"/>
    </row>
    <row r="61" spans="1:10">
      <c r="A61" s="445"/>
      <c r="B61" s="442"/>
      <c r="C61" s="442"/>
      <c r="D61" s="177"/>
      <c r="E61" s="228" t="s">
        <v>2010</v>
      </c>
      <c r="F61" s="438"/>
      <c r="G61" s="438"/>
      <c r="H61" s="272"/>
      <c r="I61" s="272"/>
      <c r="J61" s="226"/>
    </row>
    <row r="62" spans="1:10">
      <c r="A62" s="445"/>
      <c r="B62" s="442"/>
      <c r="C62" s="442"/>
      <c r="D62" s="177"/>
      <c r="E62" s="228" t="s">
        <v>2011</v>
      </c>
      <c r="F62" s="438"/>
      <c r="G62" s="438">
        <f t="shared" ref="G62" si="7">+F62*$B$1405</f>
        <v>0</v>
      </c>
      <c r="H62" s="272"/>
      <c r="I62" s="272"/>
      <c r="J62" s="226"/>
    </row>
    <row r="63" spans="1:10" ht="25.5">
      <c r="A63" s="445"/>
      <c r="B63" s="442"/>
      <c r="C63" s="442"/>
      <c r="D63" s="177"/>
      <c r="E63" s="228" t="s">
        <v>2012</v>
      </c>
      <c r="F63" s="438"/>
      <c r="G63" s="438"/>
      <c r="H63" s="272"/>
      <c r="I63" s="272"/>
      <c r="J63" s="226"/>
    </row>
    <row r="64" spans="1:10">
      <c r="A64" s="445"/>
      <c r="B64" s="442"/>
      <c r="C64" s="442"/>
      <c r="D64" s="177"/>
      <c r="E64" s="228" t="s">
        <v>2013</v>
      </c>
      <c r="F64" s="438"/>
      <c r="G64" s="438"/>
      <c r="H64" s="272"/>
      <c r="I64" s="272"/>
      <c r="J64" s="226"/>
    </row>
    <row r="65" spans="1:10">
      <c r="A65" s="445"/>
      <c r="B65" s="442"/>
      <c r="C65" s="442"/>
      <c r="D65" s="177"/>
      <c r="E65" s="228" t="s">
        <v>2014</v>
      </c>
      <c r="F65" s="438"/>
      <c r="G65" s="438"/>
      <c r="H65" s="272"/>
      <c r="I65" s="272"/>
      <c r="J65" s="226"/>
    </row>
    <row r="66" spans="1:10">
      <c r="A66" s="445"/>
      <c r="B66" s="442"/>
      <c r="C66" s="442"/>
      <c r="D66" s="177"/>
      <c r="E66" s="228" t="s">
        <v>2015</v>
      </c>
      <c r="F66" s="438"/>
      <c r="G66" s="438"/>
      <c r="H66" s="272"/>
      <c r="I66" s="272"/>
      <c r="J66" s="226"/>
    </row>
    <row r="67" spans="1:10" ht="25.5">
      <c r="A67" s="445"/>
      <c r="B67" s="442"/>
      <c r="C67" s="442"/>
      <c r="D67" s="177"/>
      <c r="E67" s="228" t="s">
        <v>2016</v>
      </c>
      <c r="F67" s="438"/>
      <c r="G67" s="438"/>
      <c r="H67" s="272"/>
      <c r="I67" s="272"/>
      <c r="J67" s="226"/>
    </row>
    <row r="68" spans="1:10">
      <c r="A68" s="445"/>
      <c r="B68" s="442"/>
      <c r="C68" s="442"/>
      <c r="D68" s="177"/>
      <c r="E68" s="228" t="s">
        <v>2017</v>
      </c>
      <c r="F68" s="438"/>
      <c r="G68" s="438">
        <f t="shared" ref="G68" si="8">+F68*$B$1405</f>
        <v>0</v>
      </c>
      <c r="H68" s="272"/>
      <c r="I68" s="272"/>
      <c r="J68" s="226"/>
    </row>
    <row r="69" spans="1:10">
      <c r="A69" s="445"/>
      <c r="B69" s="442"/>
      <c r="C69" s="442"/>
      <c r="D69" s="177"/>
      <c r="E69" s="228" t="s">
        <v>2018</v>
      </c>
      <c r="F69" s="438"/>
      <c r="G69" s="438"/>
      <c r="H69" s="272"/>
      <c r="I69" s="272"/>
      <c r="J69" s="226"/>
    </row>
    <row r="70" spans="1:10">
      <c r="A70" s="445"/>
      <c r="B70" s="442"/>
      <c r="C70" s="442"/>
      <c r="D70" s="177"/>
      <c r="E70" s="228" t="s">
        <v>2019</v>
      </c>
      <c r="F70" s="438"/>
      <c r="G70" s="438"/>
      <c r="H70" s="272"/>
      <c r="I70" s="272"/>
      <c r="J70" s="226"/>
    </row>
    <row r="71" spans="1:10" ht="25.5">
      <c r="A71" s="445"/>
      <c r="B71" s="442"/>
      <c r="C71" s="442"/>
      <c r="D71" s="177"/>
      <c r="E71" s="228" t="s">
        <v>2020</v>
      </c>
      <c r="F71" s="438"/>
      <c r="G71" s="438"/>
      <c r="H71" s="272"/>
      <c r="I71" s="272"/>
      <c r="J71" s="226"/>
    </row>
    <row r="72" spans="1:10">
      <c r="A72" s="445"/>
      <c r="B72" s="442"/>
      <c r="C72" s="442"/>
      <c r="D72" s="177"/>
      <c r="E72" s="228" t="s">
        <v>2021</v>
      </c>
      <c r="F72" s="438"/>
      <c r="G72" s="438"/>
      <c r="H72" s="272"/>
      <c r="I72" s="272"/>
      <c r="J72" s="226"/>
    </row>
    <row r="73" spans="1:10">
      <c r="A73" s="445"/>
      <c r="B73" s="442"/>
      <c r="C73" s="442"/>
      <c r="D73" s="177"/>
      <c r="E73" s="228" t="s">
        <v>2022</v>
      </c>
      <c r="F73" s="438"/>
      <c r="G73" s="438"/>
      <c r="H73" s="272"/>
      <c r="I73" s="272"/>
      <c r="J73" s="226"/>
    </row>
    <row r="74" spans="1:10">
      <c r="A74" s="445"/>
      <c r="B74" s="442"/>
      <c r="C74" s="442"/>
      <c r="D74" s="177"/>
      <c r="E74" s="228" t="s">
        <v>2023</v>
      </c>
      <c r="F74" s="438"/>
      <c r="G74" s="438">
        <f t="shared" ref="G74" si="9">+F74*$B$1405</f>
        <v>0</v>
      </c>
      <c r="H74" s="272"/>
      <c r="I74" s="272"/>
      <c r="J74" s="226"/>
    </row>
    <row r="75" spans="1:10">
      <c r="A75" s="445"/>
      <c r="B75" s="442"/>
      <c r="C75" s="442"/>
      <c r="D75" s="177"/>
      <c r="E75" s="228" t="s">
        <v>2024</v>
      </c>
      <c r="F75" s="438"/>
      <c r="G75" s="438"/>
      <c r="H75" s="272"/>
      <c r="I75" s="272"/>
      <c r="J75" s="226"/>
    </row>
    <row r="76" spans="1:10">
      <c r="A76" s="445"/>
      <c r="B76" s="442"/>
      <c r="C76" s="442"/>
      <c r="D76" s="177"/>
      <c r="E76" s="228" t="s">
        <v>2025</v>
      </c>
      <c r="F76" s="438"/>
      <c r="G76" s="438"/>
      <c r="H76" s="272"/>
      <c r="I76" s="272"/>
      <c r="J76" s="226"/>
    </row>
    <row r="77" spans="1:10">
      <c r="A77" s="445"/>
      <c r="B77" s="442"/>
      <c r="C77" s="442"/>
      <c r="D77" s="177"/>
      <c r="E77" s="228" t="s">
        <v>2026</v>
      </c>
      <c r="F77" s="438"/>
      <c r="G77" s="438"/>
      <c r="H77" s="272"/>
      <c r="I77" s="272"/>
      <c r="J77" s="226"/>
    </row>
    <row r="78" spans="1:10">
      <c r="A78" s="445"/>
      <c r="B78" s="442"/>
      <c r="C78" s="442"/>
      <c r="D78" s="177"/>
      <c r="E78" s="228" t="s">
        <v>2027</v>
      </c>
      <c r="F78" s="438"/>
      <c r="G78" s="438"/>
      <c r="H78" s="272"/>
      <c r="I78" s="272"/>
      <c r="J78" s="226"/>
    </row>
    <row r="79" spans="1:10">
      <c r="A79" s="445"/>
      <c r="B79" s="442"/>
      <c r="C79" s="442"/>
      <c r="D79" s="177"/>
      <c r="E79" s="228" t="s">
        <v>2028</v>
      </c>
      <c r="F79" s="438"/>
      <c r="G79" s="438"/>
      <c r="H79" s="272"/>
      <c r="I79" s="272"/>
      <c r="J79" s="226"/>
    </row>
    <row r="80" spans="1:10" ht="38.25">
      <c r="A80" s="445"/>
      <c r="B80" s="442" t="s">
        <v>2031</v>
      </c>
      <c r="C80" s="442"/>
      <c r="D80" s="177"/>
      <c r="E80" s="177" t="s">
        <v>2032</v>
      </c>
      <c r="F80" s="438">
        <v>1</v>
      </c>
      <c r="G80" s="438">
        <f>+F80*$B$1405</f>
        <v>2</v>
      </c>
      <c r="H80" s="272"/>
      <c r="I80" s="272"/>
      <c r="J80" s="226"/>
    </row>
    <row r="81" spans="1:10">
      <c r="A81" s="445"/>
      <c r="B81" s="442"/>
      <c r="C81" s="442"/>
      <c r="D81" s="177"/>
      <c r="E81" s="177" t="s">
        <v>1985</v>
      </c>
      <c r="F81" s="438"/>
      <c r="G81" s="438"/>
      <c r="H81" s="272"/>
      <c r="I81" s="272"/>
      <c r="J81" s="226"/>
    </row>
    <row r="82" spans="1:10">
      <c r="A82" s="445"/>
      <c r="B82" s="442"/>
      <c r="C82" s="442"/>
      <c r="D82" s="177"/>
      <c r="E82" s="228" t="s">
        <v>2001</v>
      </c>
      <c r="F82" s="438"/>
      <c r="G82" s="438"/>
      <c r="H82" s="272"/>
      <c r="I82" s="272"/>
      <c r="J82" s="226"/>
    </row>
    <row r="83" spans="1:10">
      <c r="A83" s="445"/>
      <c r="B83" s="442"/>
      <c r="C83" s="442"/>
      <c r="D83" s="177"/>
      <c r="E83" s="228" t="s">
        <v>2033</v>
      </c>
      <c r="F83" s="438"/>
      <c r="G83" s="438"/>
      <c r="H83" s="272"/>
      <c r="I83" s="272"/>
      <c r="J83" s="226"/>
    </row>
    <row r="84" spans="1:10">
      <c r="A84" s="445"/>
      <c r="B84" s="442"/>
      <c r="C84" s="442"/>
      <c r="D84" s="177"/>
      <c r="E84" s="228" t="s">
        <v>2034</v>
      </c>
      <c r="F84" s="438"/>
      <c r="G84" s="438"/>
      <c r="H84" s="272"/>
      <c r="I84" s="272"/>
      <c r="J84" s="226"/>
    </row>
    <row r="85" spans="1:10">
      <c r="A85" s="445"/>
      <c r="B85" s="442"/>
      <c r="C85" s="442"/>
      <c r="D85" s="177"/>
      <c r="E85" s="228" t="s">
        <v>2035</v>
      </c>
      <c r="F85" s="438"/>
      <c r="G85" s="438"/>
      <c r="H85" s="272"/>
      <c r="I85" s="272"/>
      <c r="J85" s="226"/>
    </row>
    <row r="86" spans="1:10">
      <c r="A86" s="445"/>
      <c r="B86" s="442"/>
      <c r="C86" s="442"/>
      <c r="D86" s="177"/>
      <c r="E86" s="228" t="s">
        <v>2036</v>
      </c>
      <c r="F86" s="438"/>
      <c r="G86" s="438"/>
      <c r="H86" s="272"/>
      <c r="I86" s="272"/>
      <c r="J86" s="226"/>
    </row>
    <row r="87" spans="1:10">
      <c r="A87" s="445"/>
      <c r="B87" s="442"/>
      <c r="C87" s="442"/>
      <c r="D87" s="177"/>
      <c r="E87" s="228" t="s">
        <v>2037</v>
      </c>
      <c r="F87" s="438"/>
      <c r="G87" s="438"/>
      <c r="H87" s="272"/>
      <c r="I87" s="272"/>
      <c r="J87" s="226"/>
    </row>
    <row r="88" spans="1:10">
      <c r="A88" s="445"/>
      <c r="B88" s="442"/>
      <c r="C88" s="442"/>
      <c r="D88" s="177"/>
      <c r="E88" s="228" t="s">
        <v>2038</v>
      </c>
      <c r="F88" s="438"/>
      <c r="G88" s="438"/>
      <c r="H88" s="272"/>
      <c r="I88" s="272"/>
      <c r="J88" s="226"/>
    </row>
    <row r="89" spans="1:10">
      <c r="A89" s="445"/>
      <c r="B89" s="442"/>
      <c r="C89" s="442"/>
      <c r="D89" s="177"/>
      <c r="E89" s="228" t="s">
        <v>2039</v>
      </c>
      <c r="F89" s="438"/>
      <c r="G89" s="438"/>
      <c r="H89" s="272"/>
      <c r="I89" s="272"/>
      <c r="J89" s="226"/>
    </row>
    <row r="90" spans="1:10">
      <c r="A90" s="445"/>
      <c r="B90" s="442"/>
      <c r="C90" s="442"/>
      <c r="D90" s="177"/>
      <c r="E90" s="228" t="s">
        <v>2040</v>
      </c>
      <c r="F90" s="438"/>
      <c r="G90" s="438"/>
      <c r="H90" s="272"/>
      <c r="I90" s="272"/>
      <c r="J90" s="226"/>
    </row>
    <row r="91" spans="1:10">
      <c r="A91" s="445"/>
      <c r="B91" s="442" t="s">
        <v>2041</v>
      </c>
      <c r="C91" s="442"/>
      <c r="D91" s="177"/>
      <c r="E91" s="177" t="s">
        <v>2042</v>
      </c>
      <c r="F91" s="438">
        <v>0</v>
      </c>
      <c r="G91" s="438">
        <f>+F91*$B$1405</f>
        <v>0</v>
      </c>
      <c r="H91" s="272"/>
      <c r="I91" s="272"/>
      <c r="J91" s="226"/>
    </row>
    <row r="92" spans="1:10" ht="51">
      <c r="A92" s="445"/>
      <c r="B92" s="442"/>
      <c r="C92" s="442"/>
      <c r="D92" s="177"/>
      <c r="E92" s="177" t="s">
        <v>2043</v>
      </c>
      <c r="F92" s="438"/>
      <c r="G92" s="438"/>
      <c r="H92" s="272"/>
      <c r="I92" s="272"/>
      <c r="J92" s="226"/>
    </row>
    <row r="93" spans="1:10">
      <c r="A93" s="445"/>
      <c r="B93" s="442"/>
      <c r="C93" s="442"/>
      <c r="D93" s="177"/>
      <c r="E93" s="177" t="s">
        <v>1985</v>
      </c>
      <c r="F93" s="438"/>
      <c r="G93" s="438"/>
      <c r="H93" s="272"/>
      <c r="I93" s="272"/>
      <c r="J93" s="226"/>
    </row>
    <row r="94" spans="1:10">
      <c r="A94" s="445"/>
      <c r="B94" s="442"/>
      <c r="C94" s="442"/>
      <c r="D94" s="177"/>
      <c r="E94" s="228" t="s">
        <v>2001</v>
      </c>
      <c r="F94" s="438"/>
      <c r="G94" s="438"/>
      <c r="H94" s="272"/>
      <c r="I94" s="272"/>
      <c r="J94" s="226"/>
    </row>
    <row r="95" spans="1:10">
      <c r="A95" s="445"/>
      <c r="B95" s="442"/>
      <c r="C95" s="442"/>
      <c r="D95" s="177"/>
      <c r="E95" s="228" t="s">
        <v>2044</v>
      </c>
      <c r="F95" s="438"/>
      <c r="G95" s="438"/>
      <c r="H95" s="272"/>
      <c r="I95" s="272"/>
      <c r="J95" s="226"/>
    </row>
    <row r="96" spans="1:10">
      <c r="A96" s="445"/>
      <c r="B96" s="442"/>
      <c r="C96" s="442"/>
      <c r="D96" s="177"/>
      <c r="E96" s="228" t="s">
        <v>2045</v>
      </c>
      <c r="F96" s="438"/>
      <c r="G96" s="438"/>
      <c r="H96" s="272"/>
      <c r="I96" s="272"/>
      <c r="J96" s="226"/>
    </row>
    <row r="97" spans="1:10">
      <c r="A97" s="445"/>
      <c r="B97" s="442"/>
      <c r="C97" s="442"/>
      <c r="D97" s="177"/>
      <c r="E97" s="228" t="s">
        <v>2046</v>
      </c>
      <c r="F97" s="438"/>
      <c r="G97" s="438"/>
      <c r="H97" s="272"/>
      <c r="I97" s="272"/>
      <c r="J97" s="226"/>
    </row>
    <row r="98" spans="1:10">
      <c r="A98" s="445"/>
      <c r="B98" s="442"/>
      <c r="C98" s="442"/>
      <c r="D98" s="177"/>
      <c r="E98" s="228" t="s">
        <v>2047</v>
      </c>
      <c r="F98" s="438"/>
      <c r="G98" s="438"/>
      <c r="H98" s="272"/>
      <c r="I98" s="272"/>
      <c r="J98" s="226"/>
    </row>
    <row r="99" spans="1:10">
      <c r="A99" s="445"/>
      <c r="B99" s="442"/>
      <c r="C99" s="442"/>
      <c r="D99" s="177"/>
      <c r="E99" s="228" t="s">
        <v>2048</v>
      </c>
      <c r="F99" s="438"/>
      <c r="G99" s="438"/>
      <c r="H99" s="272"/>
      <c r="I99" s="272"/>
      <c r="J99" s="226"/>
    </row>
    <row r="100" spans="1:10" ht="25.5">
      <c r="A100" s="445"/>
      <c r="B100" s="442"/>
      <c r="C100" s="442"/>
      <c r="D100" s="177"/>
      <c r="E100" s="228" t="s">
        <v>2049</v>
      </c>
      <c r="F100" s="438"/>
      <c r="G100" s="438"/>
      <c r="H100" s="272"/>
      <c r="I100" s="272"/>
      <c r="J100" s="226"/>
    </row>
    <row r="101" spans="1:10" ht="25.5">
      <c r="A101" s="445"/>
      <c r="B101" s="442"/>
      <c r="C101" s="442"/>
      <c r="D101" s="177"/>
      <c r="E101" s="228" t="s">
        <v>2050</v>
      </c>
      <c r="F101" s="438"/>
      <c r="G101" s="438"/>
      <c r="H101" s="272"/>
      <c r="I101" s="272"/>
      <c r="J101" s="226"/>
    </row>
    <row r="102" spans="1:10">
      <c r="A102" s="445"/>
      <c r="B102" s="442"/>
      <c r="C102" s="442"/>
      <c r="D102" s="177"/>
      <c r="E102" s="228" t="s">
        <v>2051</v>
      </c>
      <c r="F102" s="438"/>
      <c r="G102" s="438"/>
      <c r="H102" s="272"/>
      <c r="I102" s="272"/>
      <c r="J102" s="226"/>
    </row>
    <row r="103" spans="1:10">
      <c r="A103" s="445"/>
      <c r="B103" s="442"/>
      <c r="C103" s="442"/>
      <c r="D103" s="177"/>
      <c r="E103" s="228" t="s">
        <v>2052</v>
      </c>
      <c r="F103" s="438"/>
      <c r="G103" s="438"/>
      <c r="H103" s="272"/>
      <c r="I103" s="272"/>
      <c r="J103" s="226"/>
    </row>
    <row r="104" spans="1:10">
      <c r="A104" s="445"/>
      <c r="B104" s="442"/>
      <c r="C104" s="442"/>
      <c r="D104" s="177"/>
      <c r="E104" s="228" t="s">
        <v>2021</v>
      </c>
      <c r="F104" s="438"/>
      <c r="G104" s="438"/>
      <c r="H104" s="272"/>
      <c r="I104" s="272"/>
      <c r="J104" s="226"/>
    </row>
    <row r="105" spans="1:10" ht="38.25">
      <c r="A105" s="445"/>
      <c r="B105" s="442" t="s">
        <v>2053</v>
      </c>
      <c r="C105" s="442"/>
      <c r="D105" s="177"/>
      <c r="E105" s="177" t="s">
        <v>2054</v>
      </c>
      <c r="F105" s="438">
        <v>1</v>
      </c>
      <c r="G105" s="438">
        <f>+F105*$B$1405</f>
        <v>2</v>
      </c>
      <c r="H105" s="272"/>
      <c r="I105" s="272"/>
      <c r="J105" s="226"/>
    </row>
    <row r="106" spans="1:10">
      <c r="A106" s="445"/>
      <c r="B106" s="442"/>
      <c r="C106" s="442"/>
      <c r="D106" s="177"/>
      <c r="E106" s="177" t="s">
        <v>1985</v>
      </c>
      <c r="F106" s="438"/>
      <c r="G106" s="438"/>
      <c r="H106" s="272"/>
      <c r="I106" s="272"/>
      <c r="J106" s="226"/>
    </row>
    <row r="107" spans="1:10">
      <c r="A107" s="445"/>
      <c r="B107" s="442"/>
      <c r="C107" s="442"/>
      <c r="D107" s="177"/>
      <c r="E107" s="228" t="s">
        <v>2001</v>
      </c>
      <c r="F107" s="438"/>
      <c r="G107" s="438"/>
      <c r="H107" s="272"/>
      <c r="I107" s="272"/>
      <c r="J107" s="226"/>
    </row>
    <row r="108" spans="1:10">
      <c r="A108" s="445"/>
      <c r="B108" s="442"/>
      <c r="C108" s="442"/>
      <c r="D108" s="177"/>
      <c r="E108" s="228" t="s">
        <v>2033</v>
      </c>
      <c r="F108" s="438"/>
      <c r="G108" s="438"/>
      <c r="H108" s="272"/>
      <c r="I108" s="272"/>
      <c r="J108" s="226"/>
    </row>
    <row r="109" spans="1:10">
      <c r="A109" s="445"/>
      <c r="B109" s="442"/>
      <c r="C109" s="442"/>
      <c r="D109" s="177"/>
      <c r="E109" s="228" t="s">
        <v>2055</v>
      </c>
      <c r="F109" s="438"/>
      <c r="G109" s="438"/>
      <c r="H109" s="272"/>
      <c r="I109" s="272"/>
      <c r="J109" s="226"/>
    </row>
    <row r="110" spans="1:10">
      <c r="A110" s="445"/>
      <c r="B110" s="442"/>
      <c r="C110" s="442"/>
      <c r="D110" s="177"/>
      <c r="E110" s="228" t="s">
        <v>2056</v>
      </c>
      <c r="F110" s="438"/>
      <c r="G110" s="438"/>
      <c r="H110" s="272"/>
      <c r="I110" s="272"/>
      <c r="J110" s="226"/>
    </row>
    <row r="111" spans="1:10">
      <c r="A111" s="445"/>
      <c r="B111" s="442"/>
      <c r="C111" s="442"/>
      <c r="D111" s="177"/>
      <c r="E111" s="228" t="s">
        <v>2057</v>
      </c>
      <c r="F111" s="438"/>
      <c r="G111" s="438"/>
      <c r="H111" s="272"/>
      <c r="I111" s="272"/>
      <c r="J111" s="226"/>
    </row>
    <row r="112" spans="1:10">
      <c r="A112" s="445"/>
      <c r="B112" s="442"/>
      <c r="C112" s="442"/>
      <c r="D112" s="177"/>
      <c r="E112" s="228" t="s">
        <v>2058</v>
      </c>
      <c r="F112" s="438"/>
      <c r="G112" s="438"/>
      <c r="H112" s="272"/>
      <c r="I112" s="272"/>
      <c r="J112" s="226"/>
    </row>
    <row r="113" spans="1:10">
      <c r="A113" s="445"/>
      <c r="B113" s="442"/>
      <c r="C113" s="442"/>
      <c r="D113" s="177"/>
      <c r="E113" s="228" t="s">
        <v>2059</v>
      </c>
      <c r="F113" s="438"/>
      <c r="G113" s="438"/>
      <c r="H113" s="272"/>
      <c r="I113" s="272"/>
      <c r="J113" s="226"/>
    </row>
    <row r="114" spans="1:10">
      <c r="A114" s="445"/>
      <c r="B114" s="442"/>
      <c r="C114" s="442"/>
      <c r="D114" s="177"/>
      <c r="E114" s="228" t="s">
        <v>2060</v>
      </c>
      <c r="F114" s="438"/>
      <c r="G114" s="438"/>
      <c r="H114" s="272"/>
      <c r="I114" s="272"/>
      <c r="J114" s="226"/>
    </row>
    <row r="115" spans="1:10" ht="15.75" thickBot="1">
      <c r="A115" s="446"/>
      <c r="B115" s="443"/>
      <c r="C115" s="443"/>
      <c r="D115" s="220"/>
      <c r="E115" s="229" t="s">
        <v>2021</v>
      </c>
      <c r="F115" s="440"/>
      <c r="G115" s="440"/>
      <c r="H115" s="274"/>
      <c r="I115" s="274"/>
      <c r="J115" s="227"/>
    </row>
    <row r="116" spans="1:10">
      <c r="A116" s="444" t="s">
        <v>2061</v>
      </c>
      <c r="B116" s="441" t="s">
        <v>1999</v>
      </c>
      <c r="C116" s="441"/>
      <c r="D116" s="219"/>
      <c r="E116" s="219" t="s">
        <v>2000</v>
      </c>
      <c r="F116" s="439">
        <v>4</v>
      </c>
      <c r="G116" s="439">
        <f>+F116*$B$1405</f>
        <v>8</v>
      </c>
      <c r="H116" s="273"/>
      <c r="I116" s="273"/>
      <c r="J116" s="225"/>
    </row>
    <row r="117" spans="1:10">
      <c r="A117" s="445"/>
      <c r="B117" s="442"/>
      <c r="C117" s="442"/>
      <c r="D117" s="177"/>
      <c r="E117" s="177" t="s">
        <v>1985</v>
      </c>
      <c r="F117" s="438"/>
      <c r="G117" s="438"/>
      <c r="H117" s="272"/>
      <c r="I117" s="272"/>
      <c r="J117" s="226"/>
    </row>
    <row r="118" spans="1:10">
      <c r="A118" s="445"/>
      <c r="B118" s="442"/>
      <c r="C118" s="442"/>
      <c r="D118" s="177"/>
      <c r="E118" s="228" t="s">
        <v>2001</v>
      </c>
      <c r="F118" s="438"/>
      <c r="G118" s="438"/>
      <c r="H118" s="272"/>
      <c r="I118" s="272"/>
      <c r="J118" s="226"/>
    </row>
    <row r="119" spans="1:10">
      <c r="A119" s="445"/>
      <c r="B119" s="442"/>
      <c r="C119" s="442"/>
      <c r="D119" s="177"/>
      <c r="E119" s="228" t="s">
        <v>2002</v>
      </c>
      <c r="F119" s="438"/>
      <c r="G119" s="438"/>
      <c r="H119" s="272"/>
      <c r="I119" s="272"/>
      <c r="J119" s="226"/>
    </row>
    <row r="120" spans="1:10">
      <c r="A120" s="445"/>
      <c r="B120" s="442"/>
      <c r="C120" s="442"/>
      <c r="D120" s="177"/>
      <c r="E120" s="228" t="s">
        <v>2003</v>
      </c>
      <c r="F120" s="438"/>
      <c r="G120" s="438"/>
      <c r="H120" s="272"/>
      <c r="I120" s="272"/>
      <c r="J120" s="226"/>
    </row>
    <row r="121" spans="1:10">
      <c r="A121" s="445"/>
      <c r="B121" s="442"/>
      <c r="C121" s="442"/>
      <c r="D121" s="177"/>
      <c r="E121" s="228" t="s">
        <v>2004</v>
      </c>
      <c r="F121" s="438"/>
      <c r="G121" s="438"/>
      <c r="H121" s="272"/>
      <c r="I121" s="272"/>
      <c r="J121" s="226"/>
    </row>
    <row r="122" spans="1:10">
      <c r="A122" s="445"/>
      <c r="B122" s="442"/>
      <c r="C122" s="442"/>
      <c r="D122" s="177"/>
      <c r="E122" s="228" t="s">
        <v>2005</v>
      </c>
      <c r="F122" s="438"/>
      <c r="G122" s="438"/>
      <c r="H122" s="272"/>
      <c r="I122" s="272"/>
      <c r="J122" s="226"/>
    </row>
    <row r="123" spans="1:10">
      <c r="A123" s="445"/>
      <c r="B123" s="442"/>
      <c r="C123" s="442"/>
      <c r="D123" s="177"/>
      <c r="E123" s="228" t="s">
        <v>2006</v>
      </c>
      <c r="F123" s="438"/>
      <c r="G123" s="438"/>
      <c r="H123" s="272"/>
      <c r="I123" s="272"/>
      <c r="J123" s="226"/>
    </row>
    <row r="124" spans="1:10">
      <c r="A124" s="445"/>
      <c r="B124" s="442"/>
      <c r="C124" s="442"/>
      <c r="D124" s="177"/>
      <c r="E124" s="228" t="s">
        <v>2007</v>
      </c>
      <c r="F124" s="438"/>
      <c r="G124" s="438"/>
      <c r="H124" s="272"/>
      <c r="I124" s="272"/>
      <c r="J124" s="226"/>
    </row>
    <row r="125" spans="1:10">
      <c r="A125" s="445"/>
      <c r="B125" s="442"/>
      <c r="C125" s="442"/>
      <c r="D125" s="177"/>
      <c r="E125" s="228" t="s">
        <v>2008</v>
      </c>
      <c r="F125" s="438"/>
      <c r="G125" s="438"/>
      <c r="H125" s="272"/>
      <c r="I125" s="272"/>
      <c r="J125" s="226"/>
    </row>
    <row r="126" spans="1:10">
      <c r="A126" s="445"/>
      <c r="B126" s="442"/>
      <c r="C126" s="442"/>
      <c r="D126" s="177"/>
      <c r="E126" s="228" t="s">
        <v>2009</v>
      </c>
      <c r="F126" s="438"/>
      <c r="G126" s="438"/>
      <c r="H126" s="272"/>
      <c r="I126" s="272"/>
      <c r="J126" s="226"/>
    </row>
    <row r="127" spans="1:10">
      <c r="A127" s="445"/>
      <c r="B127" s="442"/>
      <c r="C127" s="442"/>
      <c r="D127" s="177"/>
      <c r="E127" s="228" t="s">
        <v>2010</v>
      </c>
      <c r="F127" s="438"/>
      <c r="G127" s="438"/>
      <c r="H127" s="272"/>
      <c r="I127" s="272"/>
      <c r="J127" s="226"/>
    </row>
    <row r="128" spans="1:10">
      <c r="A128" s="445"/>
      <c r="B128" s="442"/>
      <c r="C128" s="442"/>
      <c r="D128" s="177"/>
      <c r="E128" s="228" t="s">
        <v>2011</v>
      </c>
      <c r="F128" s="438"/>
      <c r="G128" s="438"/>
      <c r="H128" s="272"/>
      <c r="I128" s="272"/>
      <c r="J128" s="226"/>
    </row>
    <row r="129" spans="1:10" ht="25.5">
      <c r="A129" s="445"/>
      <c r="B129" s="442"/>
      <c r="C129" s="442"/>
      <c r="D129" s="177"/>
      <c r="E129" s="228" t="s">
        <v>2012</v>
      </c>
      <c r="F129" s="438"/>
      <c r="G129" s="438"/>
      <c r="H129" s="272"/>
      <c r="I129" s="272"/>
      <c r="J129" s="226"/>
    </row>
    <row r="130" spans="1:10">
      <c r="A130" s="445"/>
      <c r="B130" s="442"/>
      <c r="C130" s="442"/>
      <c r="D130" s="177"/>
      <c r="E130" s="228" t="s">
        <v>2013</v>
      </c>
      <c r="F130" s="438"/>
      <c r="G130" s="438"/>
      <c r="H130" s="272"/>
      <c r="I130" s="272"/>
      <c r="J130" s="226"/>
    </row>
    <row r="131" spans="1:10">
      <c r="A131" s="445"/>
      <c r="B131" s="442"/>
      <c r="C131" s="442"/>
      <c r="D131" s="177"/>
      <c r="E131" s="228" t="s">
        <v>2014</v>
      </c>
      <c r="F131" s="438"/>
      <c r="G131" s="438"/>
      <c r="H131" s="272"/>
      <c r="I131" s="272"/>
      <c r="J131" s="226"/>
    </row>
    <row r="132" spans="1:10">
      <c r="A132" s="445"/>
      <c r="B132" s="442"/>
      <c r="C132" s="442"/>
      <c r="D132" s="177"/>
      <c r="E132" s="228" t="s">
        <v>2015</v>
      </c>
      <c r="F132" s="438"/>
      <c r="G132" s="438"/>
      <c r="H132" s="272"/>
      <c r="I132" s="272"/>
      <c r="J132" s="226"/>
    </row>
    <row r="133" spans="1:10" ht="25.5">
      <c r="A133" s="445"/>
      <c r="B133" s="442"/>
      <c r="C133" s="442"/>
      <c r="D133" s="177"/>
      <c r="E133" s="228" t="s">
        <v>2016</v>
      </c>
      <c r="F133" s="438"/>
      <c r="G133" s="438"/>
      <c r="H133" s="272"/>
      <c r="I133" s="272"/>
      <c r="J133" s="226"/>
    </row>
    <row r="134" spans="1:10">
      <c r="A134" s="445"/>
      <c r="B134" s="442"/>
      <c r="C134" s="442"/>
      <c r="D134" s="177"/>
      <c r="E134" s="228" t="s">
        <v>2017</v>
      </c>
      <c r="F134" s="438"/>
      <c r="G134" s="438"/>
      <c r="H134" s="272"/>
      <c r="I134" s="272"/>
      <c r="J134" s="226"/>
    </row>
    <row r="135" spans="1:10">
      <c r="A135" s="445"/>
      <c r="B135" s="442"/>
      <c r="C135" s="442"/>
      <c r="D135" s="177"/>
      <c r="E135" s="228" t="s">
        <v>2018</v>
      </c>
      <c r="F135" s="438"/>
      <c r="G135" s="438"/>
      <c r="H135" s="272"/>
      <c r="I135" s="272"/>
      <c r="J135" s="226"/>
    </row>
    <row r="136" spans="1:10">
      <c r="A136" s="445"/>
      <c r="B136" s="442"/>
      <c r="C136" s="442"/>
      <c r="D136" s="177"/>
      <c r="E136" s="228" t="s">
        <v>2019</v>
      </c>
      <c r="F136" s="438"/>
      <c r="G136" s="438"/>
      <c r="H136" s="272"/>
      <c r="I136" s="272"/>
      <c r="J136" s="226"/>
    </row>
    <row r="137" spans="1:10" ht="25.5">
      <c r="A137" s="445"/>
      <c r="B137" s="442"/>
      <c r="C137" s="442"/>
      <c r="D137" s="177"/>
      <c r="E137" s="228" t="s">
        <v>2020</v>
      </c>
      <c r="F137" s="438"/>
      <c r="G137" s="438"/>
      <c r="H137" s="272"/>
      <c r="I137" s="272"/>
      <c r="J137" s="226"/>
    </row>
    <row r="138" spans="1:10">
      <c r="A138" s="445"/>
      <c r="B138" s="442"/>
      <c r="C138" s="442"/>
      <c r="D138" s="177"/>
      <c r="E138" s="228" t="s">
        <v>2021</v>
      </c>
      <c r="F138" s="438"/>
      <c r="G138" s="438"/>
      <c r="H138" s="272"/>
      <c r="I138" s="272"/>
      <c r="J138" s="226"/>
    </row>
    <row r="139" spans="1:10">
      <c r="A139" s="445"/>
      <c r="B139" s="442"/>
      <c r="C139" s="442"/>
      <c r="D139" s="177"/>
      <c r="E139" s="228" t="s">
        <v>2022</v>
      </c>
      <c r="F139" s="438"/>
      <c r="G139" s="438"/>
      <c r="H139" s="272"/>
      <c r="I139" s="272"/>
      <c r="J139" s="226"/>
    </row>
    <row r="140" spans="1:10">
      <c r="A140" s="445"/>
      <c r="B140" s="442"/>
      <c r="C140" s="442"/>
      <c r="D140" s="177"/>
      <c r="E140" s="228" t="s">
        <v>2023</v>
      </c>
      <c r="F140" s="438"/>
      <c r="G140" s="438"/>
      <c r="H140" s="272"/>
      <c r="I140" s="272"/>
      <c r="J140" s="226"/>
    </row>
    <row r="141" spans="1:10">
      <c r="A141" s="445"/>
      <c r="B141" s="442"/>
      <c r="C141" s="442"/>
      <c r="D141" s="177"/>
      <c r="E141" s="228" t="s">
        <v>2024</v>
      </c>
      <c r="F141" s="438"/>
      <c r="G141" s="438"/>
      <c r="H141" s="272"/>
      <c r="I141" s="272"/>
      <c r="J141" s="226"/>
    </row>
    <row r="142" spans="1:10">
      <c r="A142" s="445"/>
      <c r="B142" s="442"/>
      <c r="C142" s="442"/>
      <c r="D142" s="177"/>
      <c r="E142" s="228" t="s">
        <v>2025</v>
      </c>
      <c r="F142" s="438"/>
      <c r="G142" s="438"/>
      <c r="H142" s="272"/>
      <c r="I142" s="272"/>
      <c r="J142" s="226"/>
    </row>
    <row r="143" spans="1:10">
      <c r="A143" s="445"/>
      <c r="B143" s="442"/>
      <c r="C143" s="442"/>
      <c r="D143" s="177"/>
      <c r="E143" s="228" t="s">
        <v>2026</v>
      </c>
      <c r="F143" s="438"/>
      <c r="G143" s="438"/>
      <c r="H143" s="272"/>
      <c r="I143" s="272"/>
      <c r="J143" s="226"/>
    </row>
    <row r="144" spans="1:10">
      <c r="A144" s="445"/>
      <c r="B144" s="442"/>
      <c r="C144" s="442"/>
      <c r="D144" s="177"/>
      <c r="E144" s="228" t="s">
        <v>2027</v>
      </c>
      <c r="F144" s="438"/>
      <c r="G144" s="438"/>
      <c r="H144" s="272"/>
      <c r="I144" s="272"/>
      <c r="J144" s="226"/>
    </row>
    <row r="145" spans="1:10">
      <c r="A145" s="445"/>
      <c r="B145" s="442"/>
      <c r="C145" s="442"/>
      <c r="D145" s="177"/>
      <c r="E145" s="228" t="s">
        <v>2028</v>
      </c>
      <c r="F145" s="438"/>
      <c r="G145" s="438"/>
      <c r="H145" s="272"/>
      <c r="I145" s="272"/>
      <c r="J145" s="226"/>
    </row>
    <row r="146" spans="1:10">
      <c r="A146" s="445"/>
      <c r="B146" s="442" t="s">
        <v>2030</v>
      </c>
      <c r="C146" s="442"/>
      <c r="D146" s="177"/>
      <c r="E146" s="177" t="s">
        <v>2000</v>
      </c>
      <c r="F146" s="438">
        <v>4</v>
      </c>
      <c r="G146" s="438">
        <f>+F146*$B$1405</f>
        <v>8</v>
      </c>
      <c r="H146" s="272"/>
      <c r="I146" s="272"/>
      <c r="J146" s="226"/>
    </row>
    <row r="147" spans="1:10">
      <c r="A147" s="445"/>
      <c r="B147" s="442"/>
      <c r="C147" s="442"/>
      <c r="D147" s="177"/>
      <c r="E147" s="177" t="s">
        <v>1985</v>
      </c>
      <c r="F147" s="438"/>
      <c r="G147" s="438"/>
      <c r="H147" s="272"/>
      <c r="I147" s="272"/>
      <c r="J147" s="226"/>
    </row>
    <row r="148" spans="1:10">
      <c r="A148" s="445"/>
      <c r="B148" s="442"/>
      <c r="C148" s="442"/>
      <c r="D148" s="177"/>
      <c r="E148" s="228" t="s">
        <v>2001</v>
      </c>
      <c r="F148" s="438"/>
      <c r="G148" s="438"/>
      <c r="H148" s="272"/>
      <c r="I148" s="272"/>
      <c r="J148" s="226"/>
    </row>
    <row r="149" spans="1:10">
      <c r="A149" s="445"/>
      <c r="B149" s="442"/>
      <c r="C149" s="442"/>
      <c r="D149" s="177"/>
      <c r="E149" s="228" t="s">
        <v>2002</v>
      </c>
      <c r="F149" s="438"/>
      <c r="G149" s="438"/>
      <c r="H149" s="272"/>
      <c r="I149" s="272"/>
      <c r="J149" s="226"/>
    </row>
    <row r="150" spans="1:10">
      <c r="A150" s="445"/>
      <c r="B150" s="442"/>
      <c r="C150" s="442"/>
      <c r="D150" s="177"/>
      <c r="E150" s="228" t="s">
        <v>2003</v>
      </c>
      <c r="F150" s="438"/>
      <c r="G150" s="438"/>
      <c r="H150" s="272"/>
      <c r="I150" s="272"/>
      <c r="J150" s="226"/>
    </row>
    <row r="151" spans="1:10">
      <c r="A151" s="445"/>
      <c r="B151" s="442"/>
      <c r="C151" s="442"/>
      <c r="D151" s="177"/>
      <c r="E151" s="228" t="s">
        <v>2004</v>
      </c>
      <c r="F151" s="438"/>
      <c r="G151" s="438"/>
      <c r="H151" s="272"/>
      <c r="I151" s="272"/>
      <c r="J151" s="226"/>
    </row>
    <row r="152" spans="1:10">
      <c r="A152" s="445"/>
      <c r="B152" s="442"/>
      <c r="C152" s="442"/>
      <c r="D152" s="177"/>
      <c r="E152" s="228" t="s">
        <v>2005</v>
      </c>
      <c r="F152" s="438"/>
      <c r="G152" s="438"/>
      <c r="H152" s="272"/>
      <c r="I152" s="272"/>
      <c r="J152" s="226"/>
    </row>
    <row r="153" spans="1:10">
      <c r="A153" s="445"/>
      <c r="B153" s="442"/>
      <c r="C153" s="442"/>
      <c r="D153" s="177"/>
      <c r="E153" s="228" t="s">
        <v>2006</v>
      </c>
      <c r="F153" s="438"/>
      <c r="G153" s="438"/>
      <c r="H153" s="272"/>
      <c r="I153" s="272"/>
      <c r="J153" s="226"/>
    </row>
    <row r="154" spans="1:10">
      <c r="A154" s="445"/>
      <c r="B154" s="442"/>
      <c r="C154" s="442"/>
      <c r="D154" s="177"/>
      <c r="E154" s="228" t="s">
        <v>2007</v>
      </c>
      <c r="F154" s="438"/>
      <c r="G154" s="438"/>
      <c r="H154" s="272"/>
      <c r="I154" s="272"/>
      <c r="J154" s="226"/>
    </row>
    <row r="155" spans="1:10">
      <c r="A155" s="445"/>
      <c r="B155" s="442"/>
      <c r="C155" s="442"/>
      <c r="D155" s="177"/>
      <c r="E155" s="228" t="s">
        <v>2008</v>
      </c>
      <c r="F155" s="438"/>
      <c r="G155" s="438"/>
      <c r="H155" s="272"/>
      <c r="I155" s="272"/>
      <c r="J155" s="226"/>
    </row>
    <row r="156" spans="1:10">
      <c r="A156" s="445"/>
      <c r="B156" s="442"/>
      <c r="C156" s="442"/>
      <c r="D156" s="177"/>
      <c r="E156" s="228" t="s">
        <v>2009</v>
      </c>
      <c r="F156" s="438"/>
      <c r="G156" s="438"/>
      <c r="H156" s="272"/>
      <c r="I156" s="272"/>
      <c r="J156" s="226"/>
    </row>
    <row r="157" spans="1:10">
      <c r="A157" s="445"/>
      <c r="B157" s="442"/>
      <c r="C157" s="442"/>
      <c r="D157" s="177"/>
      <c r="E157" s="228" t="s">
        <v>2010</v>
      </c>
      <c r="F157" s="438"/>
      <c r="G157" s="438"/>
      <c r="H157" s="272"/>
      <c r="I157" s="272"/>
      <c r="J157" s="226"/>
    </row>
    <row r="158" spans="1:10">
      <c r="A158" s="445"/>
      <c r="B158" s="442"/>
      <c r="C158" s="442"/>
      <c r="D158" s="177"/>
      <c r="E158" s="228" t="s">
        <v>2011</v>
      </c>
      <c r="F158" s="438"/>
      <c r="G158" s="438"/>
      <c r="H158" s="272"/>
      <c r="I158" s="272"/>
      <c r="J158" s="226"/>
    </row>
    <row r="159" spans="1:10" ht="25.5">
      <c r="A159" s="445"/>
      <c r="B159" s="442"/>
      <c r="C159" s="442"/>
      <c r="D159" s="177"/>
      <c r="E159" s="228" t="s">
        <v>2012</v>
      </c>
      <c r="F159" s="438"/>
      <c r="G159" s="438"/>
      <c r="H159" s="272"/>
      <c r="I159" s="272"/>
      <c r="J159" s="226"/>
    </row>
    <row r="160" spans="1:10">
      <c r="A160" s="445"/>
      <c r="B160" s="442"/>
      <c r="C160" s="442"/>
      <c r="D160" s="177"/>
      <c r="E160" s="228" t="s">
        <v>2013</v>
      </c>
      <c r="F160" s="438"/>
      <c r="G160" s="438"/>
      <c r="H160" s="272"/>
      <c r="I160" s="272"/>
      <c r="J160" s="226"/>
    </row>
    <row r="161" spans="1:10">
      <c r="A161" s="445"/>
      <c r="B161" s="442"/>
      <c r="C161" s="442"/>
      <c r="D161" s="177"/>
      <c r="E161" s="228" t="s">
        <v>2014</v>
      </c>
      <c r="F161" s="438"/>
      <c r="G161" s="438"/>
      <c r="H161" s="272"/>
      <c r="I161" s="272"/>
      <c r="J161" s="226"/>
    </row>
    <row r="162" spans="1:10">
      <c r="A162" s="445"/>
      <c r="B162" s="442"/>
      <c r="C162" s="442"/>
      <c r="D162" s="177"/>
      <c r="E162" s="228" t="s">
        <v>2015</v>
      </c>
      <c r="F162" s="438"/>
      <c r="G162" s="438"/>
      <c r="H162" s="272"/>
      <c r="I162" s="272"/>
      <c r="J162" s="226"/>
    </row>
    <row r="163" spans="1:10" ht="25.5">
      <c r="A163" s="445"/>
      <c r="B163" s="442"/>
      <c r="C163" s="442"/>
      <c r="D163" s="177"/>
      <c r="E163" s="228" t="s">
        <v>2016</v>
      </c>
      <c r="F163" s="438"/>
      <c r="G163" s="438"/>
      <c r="H163" s="272"/>
      <c r="I163" s="272"/>
      <c r="J163" s="226"/>
    </row>
    <row r="164" spans="1:10">
      <c r="A164" s="445"/>
      <c r="B164" s="442"/>
      <c r="C164" s="442"/>
      <c r="D164" s="177"/>
      <c r="E164" s="228" t="s">
        <v>2017</v>
      </c>
      <c r="F164" s="438"/>
      <c r="G164" s="438"/>
      <c r="H164" s="272"/>
      <c r="I164" s="272"/>
      <c r="J164" s="226"/>
    </row>
    <row r="165" spans="1:10">
      <c r="A165" s="445"/>
      <c r="B165" s="442"/>
      <c r="C165" s="442"/>
      <c r="D165" s="177"/>
      <c r="E165" s="228" t="s">
        <v>2018</v>
      </c>
      <c r="F165" s="438"/>
      <c r="G165" s="438"/>
      <c r="H165" s="272"/>
      <c r="I165" s="272"/>
      <c r="J165" s="226"/>
    </row>
    <row r="166" spans="1:10">
      <c r="A166" s="445"/>
      <c r="B166" s="442"/>
      <c r="C166" s="442"/>
      <c r="D166" s="177"/>
      <c r="E166" s="228" t="s">
        <v>2019</v>
      </c>
      <c r="F166" s="438"/>
      <c r="G166" s="438"/>
      <c r="H166" s="272"/>
      <c r="I166" s="272"/>
      <c r="J166" s="226"/>
    </row>
    <row r="167" spans="1:10" ht="25.5">
      <c r="A167" s="445"/>
      <c r="B167" s="442"/>
      <c r="C167" s="442"/>
      <c r="D167" s="177"/>
      <c r="E167" s="228" t="s">
        <v>2020</v>
      </c>
      <c r="F167" s="438"/>
      <c r="G167" s="438"/>
      <c r="H167" s="272"/>
      <c r="I167" s="272"/>
      <c r="J167" s="226"/>
    </row>
    <row r="168" spans="1:10">
      <c r="A168" s="445"/>
      <c r="B168" s="442"/>
      <c r="C168" s="442"/>
      <c r="D168" s="177"/>
      <c r="E168" s="228" t="s">
        <v>2021</v>
      </c>
      <c r="F168" s="438"/>
      <c r="G168" s="438"/>
      <c r="H168" s="272"/>
      <c r="I168" s="272"/>
      <c r="J168" s="226"/>
    </row>
    <row r="169" spans="1:10">
      <c r="A169" s="445"/>
      <c r="B169" s="442"/>
      <c r="C169" s="442"/>
      <c r="D169" s="177"/>
      <c r="E169" s="228" t="s">
        <v>2022</v>
      </c>
      <c r="F169" s="438"/>
      <c r="G169" s="438"/>
      <c r="H169" s="272"/>
      <c r="I169" s="272"/>
      <c r="J169" s="226"/>
    </row>
    <row r="170" spans="1:10">
      <c r="A170" s="445"/>
      <c r="B170" s="442"/>
      <c r="C170" s="442"/>
      <c r="D170" s="177"/>
      <c r="E170" s="228" t="s">
        <v>2023</v>
      </c>
      <c r="F170" s="438"/>
      <c r="G170" s="438"/>
      <c r="H170" s="272"/>
      <c r="I170" s="272"/>
      <c r="J170" s="226"/>
    </row>
    <row r="171" spans="1:10">
      <c r="A171" s="445"/>
      <c r="B171" s="442"/>
      <c r="C171" s="442"/>
      <c r="D171" s="177"/>
      <c r="E171" s="228" t="s">
        <v>2024</v>
      </c>
      <c r="F171" s="438"/>
      <c r="G171" s="438"/>
      <c r="H171" s="272"/>
      <c r="I171" s="272"/>
      <c r="J171" s="226"/>
    </row>
    <row r="172" spans="1:10">
      <c r="A172" s="445"/>
      <c r="B172" s="442"/>
      <c r="C172" s="442"/>
      <c r="D172" s="177"/>
      <c r="E172" s="228" t="s">
        <v>2025</v>
      </c>
      <c r="F172" s="438"/>
      <c r="G172" s="438"/>
      <c r="H172" s="272"/>
      <c r="I172" s="272"/>
      <c r="J172" s="226"/>
    </row>
    <row r="173" spans="1:10">
      <c r="A173" s="445"/>
      <c r="B173" s="442"/>
      <c r="C173" s="442"/>
      <c r="D173" s="177"/>
      <c r="E173" s="228" t="s">
        <v>2026</v>
      </c>
      <c r="F173" s="438"/>
      <c r="G173" s="438"/>
      <c r="H173" s="272"/>
      <c r="I173" s="272"/>
      <c r="J173" s="226"/>
    </row>
    <row r="174" spans="1:10">
      <c r="A174" s="445"/>
      <c r="B174" s="442"/>
      <c r="C174" s="442"/>
      <c r="D174" s="177"/>
      <c r="E174" s="228" t="s">
        <v>2027</v>
      </c>
      <c r="F174" s="438"/>
      <c r="G174" s="438"/>
      <c r="H174" s="272"/>
      <c r="I174" s="272"/>
      <c r="J174" s="226"/>
    </row>
    <row r="175" spans="1:10">
      <c r="A175" s="445"/>
      <c r="B175" s="442"/>
      <c r="C175" s="442"/>
      <c r="D175" s="177"/>
      <c r="E175" s="228" t="s">
        <v>2028</v>
      </c>
      <c r="F175" s="438"/>
      <c r="G175" s="438"/>
      <c r="H175" s="272"/>
      <c r="I175" s="272"/>
      <c r="J175" s="226"/>
    </row>
    <row r="176" spans="1:10" ht="38.25">
      <c r="A176" s="445"/>
      <c r="B176" s="442" t="s">
        <v>2062</v>
      </c>
      <c r="C176" s="442"/>
      <c r="D176" s="177"/>
      <c r="E176" s="177" t="s">
        <v>2054</v>
      </c>
      <c r="F176" s="438">
        <v>0</v>
      </c>
      <c r="G176" s="438">
        <f>+F176</f>
        <v>0</v>
      </c>
      <c r="H176" s="272"/>
      <c r="I176" s="272"/>
      <c r="J176" s="226"/>
    </row>
    <row r="177" spans="1:10">
      <c r="A177" s="445"/>
      <c r="B177" s="442"/>
      <c r="C177" s="442"/>
      <c r="D177" s="177"/>
      <c r="E177" s="177" t="s">
        <v>1985</v>
      </c>
      <c r="F177" s="438"/>
      <c r="G177" s="438"/>
      <c r="H177" s="272"/>
      <c r="I177" s="272"/>
      <c r="J177" s="226"/>
    </row>
    <row r="178" spans="1:10">
      <c r="A178" s="445"/>
      <c r="B178" s="442"/>
      <c r="C178" s="442"/>
      <c r="D178" s="177"/>
      <c r="E178" s="228" t="s">
        <v>2001</v>
      </c>
      <c r="F178" s="438"/>
      <c r="G178" s="438"/>
      <c r="H178" s="272"/>
      <c r="I178" s="272"/>
      <c r="J178" s="226"/>
    </row>
    <row r="179" spans="1:10">
      <c r="A179" s="445"/>
      <c r="B179" s="442"/>
      <c r="C179" s="442"/>
      <c r="D179" s="177"/>
      <c r="E179" s="228" t="s">
        <v>2033</v>
      </c>
      <c r="F179" s="438"/>
      <c r="G179" s="438"/>
      <c r="H179" s="272"/>
      <c r="I179" s="272"/>
      <c r="J179" s="226"/>
    </row>
    <row r="180" spans="1:10">
      <c r="A180" s="445"/>
      <c r="B180" s="442"/>
      <c r="C180" s="442"/>
      <c r="D180" s="177"/>
      <c r="E180" s="228" t="s">
        <v>2055</v>
      </c>
      <c r="F180" s="438"/>
      <c r="G180" s="438"/>
      <c r="H180" s="272"/>
      <c r="I180" s="272"/>
      <c r="J180" s="226"/>
    </row>
    <row r="181" spans="1:10">
      <c r="A181" s="445"/>
      <c r="B181" s="442"/>
      <c r="C181" s="442"/>
      <c r="D181" s="177"/>
      <c r="E181" s="228" t="s">
        <v>2056</v>
      </c>
      <c r="F181" s="438"/>
      <c r="G181" s="438"/>
      <c r="H181" s="272"/>
      <c r="I181" s="272"/>
      <c r="J181" s="226"/>
    </row>
    <row r="182" spans="1:10">
      <c r="A182" s="445"/>
      <c r="B182" s="442"/>
      <c r="C182" s="442"/>
      <c r="D182" s="177"/>
      <c r="E182" s="228" t="s">
        <v>2057</v>
      </c>
      <c r="F182" s="438"/>
      <c r="G182" s="438"/>
      <c r="H182" s="272"/>
      <c r="I182" s="272"/>
      <c r="J182" s="226"/>
    </row>
    <row r="183" spans="1:10">
      <c r="A183" s="445"/>
      <c r="B183" s="442"/>
      <c r="C183" s="442"/>
      <c r="D183" s="177"/>
      <c r="E183" s="228" t="s">
        <v>2058</v>
      </c>
      <c r="F183" s="438"/>
      <c r="G183" s="438"/>
      <c r="H183" s="272"/>
      <c r="I183" s="272"/>
      <c r="J183" s="226"/>
    </row>
    <row r="184" spans="1:10">
      <c r="A184" s="445"/>
      <c r="B184" s="442"/>
      <c r="C184" s="442"/>
      <c r="D184" s="177"/>
      <c r="E184" s="228" t="s">
        <v>2059</v>
      </c>
      <c r="F184" s="438"/>
      <c r="G184" s="438"/>
      <c r="H184" s="272"/>
      <c r="I184" s="272"/>
      <c r="J184" s="226"/>
    </row>
    <row r="185" spans="1:10">
      <c r="A185" s="445"/>
      <c r="B185" s="442"/>
      <c r="C185" s="442"/>
      <c r="D185" s="177"/>
      <c r="E185" s="228" t="s">
        <v>2060</v>
      </c>
      <c r="F185" s="438"/>
      <c r="G185" s="438"/>
      <c r="H185" s="272"/>
      <c r="I185" s="272"/>
      <c r="J185" s="226"/>
    </row>
    <row r="186" spans="1:10">
      <c r="A186" s="445"/>
      <c r="B186" s="442"/>
      <c r="C186" s="442"/>
      <c r="D186" s="177"/>
      <c r="E186" s="228" t="s">
        <v>2021</v>
      </c>
      <c r="F186" s="438"/>
      <c r="G186" s="438"/>
      <c r="H186" s="272"/>
      <c r="I186" s="272"/>
      <c r="J186" s="226"/>
    </row>
    <row r="187" spans="1:10">
      <c r="A187" s="445"/>
      <c r="B187" s="442" t="s">
        <v>2031</v>
      </c>
      <c r="C187" s="442"/>
      <c r="D187" s="177"/>
      <c r="E187" s="177" t="s">
        <v>2063</v>
      </c>
      <c r="F187" s="438">
        <v>4</v>
      </c>
      <c r="G187" s="438">
        <f>+F187</f>
        <v>4</v>
      </c>
      <c r="H187" s="272"/>
      <c r="I187" s="272"/>
      <c r="J187" s="226"/>
    </row>
    <row r="188" spans="1:10">
      <c r="A188" s="445"/>
      <c r="B188" s="442"/>
      <c r="C188" s="442"/>
      <c r="D188" s="177"/>
      <c r="E188" s="177" t="s">
        <v>1985</v>
      </c>
      <c r="F188" s="438"/>
      <c r="G188" s="438"/>
      <c r="H188" s="272"/>
      <c r="I188" s="272"/>
      <c r="J188" s="226"/>
    </row>
    <row r="189" spans="1:10">
      <c r="A189" s="445"/>
      <c r="B189" s="442"/>
      <c r="C189" s="442"/>
      <c r="D189" s="177"/>
      <c r="E189" s="228" t="s">
        <v>2001</v>
      </c>
      <c r="F189" s="438"/>
      <c r="G189" s="438"/>
      <c r="H189" s="272"/>
      <c r="I189" s="272"/>
      <c r="J189" s="226"/>
    </row>
    <row r="190" spans="1:10">
      <c r="A190" s="445"/>
      <c r="B190" s="442"/>
      <c r="C190" s="442"/>
      <c r="D190" s="177"/>
      <c r="E190" s="228" t="s">
        <v>2064</v>
      </c>
      <c r="F190" s="438"/>
      <c r="G190" s="438"/>
      <c r="H190" s="272"/>
      <c r="I190" s="272"/>
      <c r="J190" s="226"/>
    </row>
    <row r="191" spans="1:10">
      <c r="A191" s="445"/>
      <c r="B191" s="442"/>
      <c r="C191" s="442"/>
      <c r="D191" s="177"/>
      <c r="E191" s="228" t="s">
        <v>2065</v>
      </c>
      <c r="F191" s="438"/>
      <c r="G191" s="438"/>
      <c r="H191" s="272"/>
      <c r="I191" s="272"/>
      <c r="J191" s="226"/>
    </row>
    <row r="192" spans="1:10">
      <c r="A192" s="445"/>
      <c r="B192" s="442"/>
      <c r="C192" s="442"/>
      <c r="D192" s="177"/>
      <c r="E192" s="228" t="s">
        <v>2066</v>
      </c>
      <c r="F192" s="438"/>
      <c r="G192" s="438"/>
      <c r="H192" s="272"/>
      <c r="I192" s="272"/>
      <c r="J192" s="226"/>
    </row>
    <row r="193" spans="1:10">
      <c r="A193" s="445"/>
      <c r="B193" s="442"/>
      <c r="C193" s="442"/>
      <c r="D193" s="177"/>
      <c r="E193" s="228" t="s">
        <v>2067</v>
      </c>
      <c r="F193" s="438"/>
      <c r="G193" s="438"/>
      <c r="H193" s="272"/>
      <c r="I193" s="272"/>
      <c r="J193" s="226"/>
    </row>
    <row r="194" spans="1:10">
      <c r="A194" s="445"/>
      <c r="B194" s="442"/>
      <c r="C194" s="442"/>
      <c r="D194" s="177"/>
      <c r="E194" s="228" t="s">
        <v>2068</v>
      </c>
      <c r="F194" s="438"/>
      <c r="G194" s="438"/>
      <c r="H194" s="272"/>
      <c r="I194" s="272"/>
      <c r="J194" s="226"/>
    </row>
    <row r="195" spans="1:10">
      <c r="A195" s="445"/>
      <c r="B195" s="442"/>
      <c r="C195" s="442"/>
      <c r="D195" s="177"/>
      <c r="E195" s="228" t="s">
        <v>2069</v>
      </c>
      <c r="F195" s="438"/>
      <c r="G195" s="438"/>
      <c r="H195" s="272"/>
      <c r="I195" s="272"/>
      <c r="J195" s="226"/>
    </row>
    <row r="196" spans="1:10">
      <c r="A196" s="445"/>
      <c r="B196" s="442"/>
      <c r="C196" s="442"/>
      <c r="D196" s="177"/>
      <c r="E196" s="228" t="s">
        <v>2070</v>
      </c>
      <c r="F196" s="438"/>
      <c r="G196" s="438"/>
      <c r="H196" s="272"/>
      <c r="I196" s="272"/>
      <c r="J196" s="226"/>
    </row>
    <row r="197" spans="1:10">
      <c r="A197" s="445"/>
      <c r="B197" s="442"/>
      <c r="C197" s="442"/>
      <c r="D197" s="177"/>
      <c r="E197" s="228" t="s">
        <v>2071</v>
      </c>
      <c r="F197" s="438"/>
      <c r="G197" s="438"/>
      <c r="H197" s="272"/>
      <c r="I197" s="272"/>
      <c r="J197" s="226"/>
    </row>
    <row r="198" spans="1:10">
      <c r="A198" s="445"/>
      <c r="B198" s="442"/>
      <c r="C198" s="442"/>
      <c r="D198" s="177"/>
      <c r="E198" s="228" t="s">
        <v>2072</v>
      </c>
      <c r="F198" s="438"/>
      <c r="G198" s="438"/>
      <c r="H198" s="272"/>
      <c r="I198" s="272"/>
      <c r="J198" s="226"/>
    </row>
    <row r="199" spans="1:10">
      <c r="A199" s="445"/>
      <c r="B199" s="442"/>
      <c r="C199" s="442"/>
      <c r="D199" s="177"/>
      <c r="E199" s="228" t="s">
        <v>2021</v>
      </c>
      <c r="F199" s="438"/>
      <c r="G199" s="438"/>
      <c r="H199" s="272"/>
      <c r="I199" s="272"/>
      <c r="J199" s="226"/>
    </row>
    <row r="200" spans="1:10">
      <c r="A200" s="445"/>
      <c r="B200" s="442" t="s">
        <v>2041</v>
      </c>
      <c r="C200" s="442"/>
      <c r="D200" s="177"/>
      <c r="E200" s="177" t="s">
        <v>2042</v>
      </c>
      <c r="F200" s="438">
        <v>0</v>
      </c>
      <c r="G200" s="438">
        <f>+F200</f>
        <v>0</v>
      </c>
      <c r="H200" s="272"/>
      <c r="I200" s="272"/>
      <c r="J200" s="226"/>
    </row>
    <row r="201" spans="1:10" ht="51">
      <c r="A201" s="445"/>
      <c r="B201" s="442"/>
      <c r="C201" s="442"/>
      <c r="D201" s="177"/>
      <c r="E201" s="177" t="s">
        <v>2043</v>
      </c>
      <c r="F201" s="438"/>
      <c r="G201" s="438"/>
      <c r="H201" s="272"/>
      <c r="I201" s="272"/>
      <c r="J201" s="226"/>
    </row>
    <row r="202" spans="1:10">
      <c r="A202" s="445"/>
      <c r="B202" s="442"/>
      <c r="C202" s="442"/>
      <c r="D202" s="177"/>
      <c r="E202" s="177" t="s">
        <v>1985</v>
      </c>
      <c r="F202" s="438"/>
      <c r="G202" s="438"/>
      <c r="H202" s="272"/>
      <c r="I202" s="272"/>
      <c r="J202" s="226"/>
    </row>
    <row r="203" spans="1:10">
      <c r="A203" s="445"/>
      <c r="B203" s="442"/>
      <c r="C203" s="442"/>
      <c r="D203" s="177"/>
      <c r="E203" s="228" t="s">
        <v>2001</v>
      </c>
      <c r="F203" s="438"/>
      <c r="G203" s="438"/>
      <c r="H203" s="272"/>
      <c r="I203" s="272"/>
      <c r="J203" s="226"/>
    </row>
    <row r="204" spans="1:10">
      <c r="A204" s="445"/>
      <c r="B204" s="442"/>
      <c r="C204" s="442"/>
      <c r="D204" s="177"/>
      <c r="E204" s="228" t="s">
        <v>2044</v>
      </c>
      <c r="F204" s="438"/>
      <c r="G204" s="438"/>
      <c r="H204" s="272"/>
      <c r="I204" s="272"/>
      <c r="J204" s="226"/>
    </row>
    <row r="205" spans="1:10">
      <c r="A205" s="445"/>
      <c r="B205" s="442"/>
      <c r="C205" s="442"/>
      <c r="D205" s="177"/>
      <c r="E205" s="228" t="s">
        <v>2045</v>
      </c>
      <c r="F205" s="438"/>
      <c r="G205" s="438"/>
      <c r="H205" s="272"/>
      <c r="I205" s="272"/>
      <c r="J205" s="226"/>
    </row>
    <row r="206" spans="1:10">
      <c r="A206" s="445"/>
      <c r="B206" s="442"/>
      <c r="C206" s="442"/>
      <c r="D206" s="177"/>
      <c r="E206" s="228" t="s">
        <v>2046</v>
      </c>
      <c r="F206" s="438"/>
      <c r="G206" s="438"/>
      <c r="H206" s="272"/>
      <c r="I206" s="272"/>
      <c r="J206" s="226"/>
    </row>
    <row r="207" spans="1:10">
      <c r="A207" s="445"/>
      <c r="B207" s="442"/>
      <c r="C207" s="442"/>
      <c r="D207" s="177"/>
      <c r="E207" s="228" t="s">
        <v>2047</v>
      </c>
      <c r="F207" s="438"/>
      <c r="G207" s="438"/>
      <c r="H207" s="272"/>
      <c r="I207" s="272"/>
      <c r="J207" s="226"/>
    </row>
    <row r="208" spans="1:10">
      <c r="A208" s="445"/>
      <c r="B208" s="442"/>
      <c r="C208" s="442"/>
      <c r="D208" s="177"/>
      <c r="E208" s="228" t="s">
        <v>2048</v>
      </c>
      <c r="F208" s="438"/>
      <c r="G208" s="438"/>
      <c r="H208" s="272"/>
      <c r="I208" s="272"/>
      <c r="J208" s="226"/>
    </row>
    <row r="209" spans="1:10" ht="25.5">
      <c r="A209" s="445"/>
      <c r="B209" s="442"/>
      <c r="C209" s="442"/>
      <c r="D209" s="177"/>
      <c r="E209" s="228" t="s">
        <v>2049</v>
      </c>
      <c r="F209" s="438"/>
      <c r="G209" s="438"/>
      <c r="H209" s="272"/>
      <c r="I209" s="272"/>
      <c r="J209" s="226"/>
    </row>
    <row r="210" spans="1:10" ht="25.5">
      <c r="A210" s="445"/>
      <c r="B210" s="442"/>
      <c r="C210" s="442"/>
      <c r="D210" s="177"/>
      <c r="E210" s="228" t="s">
        <v>2050</v>
      </c>
      <c r="F210" s="438"/>
      <c r="G210" s="438"/>
      <c r="H210" s="272"/>
      <c r="I210" s="272"/>
      <c r="J210" s="226"/>
    </row>
    <row r="211" spans="1:10">
      <c r="A211" s="445"/>
      <c r="B211" s="442"/>
      <c r="C211" s="442"/>
      <c r="D211" s="177"/>
      <c r="E211" s="228" t="s">
        <v>2051</v>
      </c>
      <c r="F211" s="438"/>
      <c r="G211" s="438"/>
      <c r="H211" s="272"/>
      <c r="I211" s="272"/>
      <c r="J211" s="226"/>
    </row>
    <row r="212" spans="1:10">
      <c r="A212" s="445"/>
      <c r="B212" s="442"/>
      <c r="C212" s="442"/>
      <c r="D212" s="177"/>
      <c r="E212" s="228" t="s">
        <v>2052</v>
      </c>
      <c r="F212" s="438"/>
      <c r="G212" s="438"/>
      <c r="H212" s="272"/>
      <c r="I212" s="272"/>
      <c r="J212" s="226"/>
    </row>
    <row r="213" spans="1:10">
      <c r="A213" s="445"/>
      <c r="B213" s="442"/>
      <c r="C213" s="442"/>
      <c r="D213" s="177"/>
      <c r="E213" s="228" t="s">
        <v>2021</v>
      </c>
      <c r="F213" s="438"/>
      <c r="G213" s="438"/>
      <c r="H213" s="272"/>
      <c r="I213" s="272"/>
      <c r="J213" s="226"/>
    </row>
    <row r="214" spans="1:10" ht="38.25">
      <c r="A214" s="445"/>
      <c r="B214" s="442" t="s">
        <v>2053</v>
      </c>
      <c r="C214" s="442"/>
      <c r="D214" s="177"/>
      <c r="E214" s="177" t="s">
        <v>2054</v>
      </c>
      <c r="F214" s="438">
        <v>4</v>
      </c>
      <c r="G214" s="438">
        <f>+F214*$B$1405</f>
        <v>8</v>
      </c>
      <c r="H214" s="272"/>
      <c r="I214" s="272"/>
      <c r="J214" s="226"/>
    </row>
    <row r="215" spans="1:10">
      <c r="A215" s="445"/>
      <c r="B215" s="442"/>
      <c r="C215" s="442"/>
      <c r="D215" s="177"/>
      <c r="E215" s="177" t="s">
        <v>1985</v>
      </c>
      <c r="F215" s="438"/>
      <c r="G215" s="438"/>
      <c r="H215" s="272"/>
      <c r="I215" s="272"/>
      <c r="J215" s="226"/>
    </row>
    <row r="216" spans="1:10">
      <c r="A216" s="445"/>
      <c r="B216" s="442"/>
      <c r="C216" s="442"/>
      <c r="D216" s="177"/>
      <c r="E216" s="228" t="s">
        <v>2001</v>
      </c>
      <c r="F216" s="438"/>
      <c r="G216" s="438"/>
      <c r="H216" s="272"/>
      <c r="I216" s="272"/>
      <c r="J216" s="226"/>
    </row>
    <row r="217" spans="1:10">
      <c r="A217" s="445"/>
      <c r="B217" s="442"/>
      <c r="C217" s="442"/>
      <c r="D217" s="177"/>
      <c r="E217" s="228" t="s">
        <v>2033</v>
      </c>
      <c r="F217" s="438"/>
      <c r="G217" s="438"/>
      <c r="H217" s="272"/>
      <c r="I217" s="272"/>
      <c r="J217" s="226"/>
    </row>
    <row r="218" spans="1:10">
      <c r="A218" s="445"/>
      <c r="B218" s="442"/>
      <c r="C218" s="442"/>
      <c r="D218" s="177"/>
      <c r="E218" s="228" t="s">
        <v>2055</v>
      </c>
      <c r="F218" s="438"/>
      <c r="G218" s="438"/>
      <c r="H218" s="272"/>
      <c r="I218" s="272"/>
      <c r="J218" s="226"/>
    </row>
    <row r="219" spans="1:10">
      <c r="A219" s="445"/>
      <c r="B219" s="442"/>
      <c r="C219" s="442"/>
      <c r="D219" s="177"/>
      <c r="E219" s="228" t="s">
        <v>2056</v>
      </c>
      <c r="F219" s="438"/>
      <c r="G219" s="438"/>
      <c r="H219" s="272"/>
      <c r="I219" s="272"/>
      <c r="J219" s="226"/>
    </row>
    <row r="220" spans="1:10">
      <c r="A220" s="445"/>
      <c r="B220" s="442"/>
      <c r="C220" s="442"/>
      <c r="D220" s="177"/>
      <c r="E220" s="228" t="s">
        <v>2057</v>
      </c>
      <c r="F220" s="438"/>
      <c r="G220" s="438"/>
      <c r="H220" s="272"/>
      <c r="I220" s="272"/>
      <c r="J220" s="226"/>
    </row>
    <row r="221" spans="1:10">
      <c r="A221" s="445"/>
      <c r="B221" s="442"/>
      <c r="C221" s="442"/>
      <c r="D221" s="177"/>
      <c r="E221" s="228" t="s">
        <v>2058</v>
      </c>
      <c r="F221" s="438"/>
      <c r="G221" s="438"/>
      <c r="H221" s="272"/>
      <c r="I221" s="272"/>
      <c r="J221" s="226"/>
    </row>
    <row r="222" spans="1:10">
      <c r="A222" s="445"/>
      <c r="B222" s="442"/>
      <c r="C222" s="442"/>
      <c r="D222" s="177"/>
      <c r="E222" s="228" t="s">
        <v>2059</v>
      </c>
      <c r="F222" s="438"/>
      <c r="G222" s="438"/>
      <c r="H222" s="272"/>
      <c r="I222" s="272"/>
      <c r="J222" s="226"/>
    </row>
    <row r="223" spans="1:10">
      <c r="A223" s="445"/>
      <c r="B223" s="442"/>
      <c r="C223" s="442"/>
      <c r="D223" s="177"/>
      <c r="E223" s="228" t="s">
        <v>2060</v>
      </c>
      <c r="F223" s="438"/>
      <c r="G223" s="438"/>
      <c r="H223" s="272"/>
      <c r="I223" s="272"/>
      <c r="J223" s="226"/>
    </row>
    <row r="224" spans="1:10">
      <c r="A224" s="445"/>
      <c r="B224" s="442"/>
      <c r="C224" s="442"/>
      <c r="D224" s="177"/>
      <c r="E224" s="228" t="s">
        <v>2021</v>
      </c>
      <c r="F224" s="438"/>
      <c r="G224" s="438"/>
      <c r="H224" s="272"/>
      <c r="I224" s="272"/>
      <c r="J224" s="226"/>
    </row>
    <row r="225" spans="1:10" ht="38.25">
      <c r="A225" s="445"/>
      <c r="B225" s="442" t="s">
        <v>1492</v>
      </c>
      <c r="C225" s="442"/>
      <c r="D225" s="177"/>
      <c r="E225" s="177" t="s">
        <v>2054</v>
      </c>
      <c r="F225" s="438">
        <v>4</v>
      </c>
      <c r="G225" s="438">
        <f>+F225*$B$1405</f>
        <v>8</v>
      </c>
      <c r="H225" s="272"/>
      <c r="I225" s="272"/>
      <c r="J225" s="226"/>
    </row>
    <row r="226" spans="1:10">
      <c r="A226" s="445"/>
      <c r="B226" s="442"/>
      <c r="C226" s="442"/>
      <c r="D226" s="177"/>
      <c r="E226" s="177" t="s">
        <v>1985</v>
      </c>
      <c r="F226" s="438"/>
      <c r="G226" s="438"/>
      <c r="H226" s="272"/>
      <c r="I226" s="272"/>
      <c r="J226" s="226"/>
    </row>
    <row r="227" spans="1:10">
      <c r="A227" s="445"/>
      <c r="B227" s="442"/>
      <c r="C227" s="442"/>
      <c r="D227" s="177"/>
      <c r="E227" s="228" t="s">
        <v>2001</v>
      </c>
      <c r="F227" s="438"/>
      <c r="G227" s="438"/>
      <c r="H227" s="272"/>
      <c r="I227" s="272"/>
      <c r="J227" s="226"/>
    </row>
    <row r="228" spans="1:10">
      <c r="A228" s="445"/>
      <c r="B228" s="442"/>
      <c r="C228" s="442"/>
      <c r="D228" s="177"/>
      <c r="E228" s="228" t="s">
        <v>2033</v>
      </c>
      <c r="F228" s="438"/>
      <c r="G228" s="438"/>
      <c r="H228" s="272"/>
      <c r="I228" s="272"/>
      <c r="J228" s="226"/>
    </row>
    <row r="229" spans="1:10">
      <c r="A229" s="445"/>
      <c r="B229" s="442"/>
      <c r="C229" s="442"/>
      <c r="D229" s="177"/>
      <c r="E229" s="228" t="s">
        <v>2055</v>
      </c>
      <c r="F229" s="438"/>
      <c r="G229" s="438"/>
      <c r="H229" s="272"/>
      <c r="I229" s="272"/>
      <c r="J229" s="226"/>
    </row>
    <row r="230" spans="1:10">
      <c r="A230" s="445"/>
      <c r="B230" s="442"/>
      <c r="C230" s="442"/>
      <c r="D230" s="177"/>
      <c r="E230" s="228" t="s">
        <v>2056</v>
      </c>
      <c r="F230" s="438"/>
      <c r="G230" s="438"/>
      <c r="H230" s="272"/>
      <c r="I230" s="272"/>
      <c r="J230" s="226"/>
    </row>
    <row r="231" spans="1:10">
      <c r="A231" s="445"/>
      <c r="B231" s="442"/>
      <c r="C231" s="442"/>
      <c r="D231" s="177"/>
      <c r="E231" s="228" t="s">
        <v>2057</v>
      </c>
      <c r="F231" s="438"/>
      <c r="G231" s="438"/>
      <c r="H231" s="272"/>
      <c r="I231" s="272"/>
      <c r="J231" s="226"/>
    </row>
    <row r="232" spans="1:10">
      <c r="A232" s="445"/>
      <c r="B232" s="442"/>
      <c r="C232" s="442"/>
      <c r="D232" s="177"/>
      <c r="E232" s="228" t="s">
        <v>2058</v>
      </c>
      <c r="F232" s="438"/>
      <c r="G232" s="438"/>
      <c r="H232" s="272"/>
      <c r="I232" s="272"/>
      <c r="J232" s="226"/>
    </row>
    <row r="233" spans="1:10">
      <c r="A233" s="445"/>
      <c r="B233" s="442"/>
      <c r="C233" s="442"/>
      <c r="D233" s="177"/>
      <c r="E233" s="228" t="s">
        <v>2059</v>
      </c>
      <c r="F233" s="438"/>
      <c r="G233" s="438"/>
      <c r="H233" s="272"/>
      <c r="I233" s="272"/>
      <c r="J233" s="226"/>
    </row>
    <row r="234" spans="1:10">
      <c r="A234" s="445"/>
      <c r="B234" s="442"/>
      <c r="C234" s="442"/>
      <c r="D234" s="177"/>
      <c r="E234" s="228" t="s">
        <v>2060</v>
      </c>
      <c r="F234" s="438"/>
      <c r="G234" s="438"/>
      <c r="H234" s="272"/>
      <c r="I234" s="272"/>
      <c r="J234" s="226"/>
    </row>
    <row r="235" spans="1:10" ht="15.75" thickBot="1">
      <c r="A235" s="446"/>
      <c r="B235" s="443"/>
      <c r="C235" s="443"/>
      <c r="D235" s="220"/>
      <c r="E235" s="229" t="s">
        <v>2021</v>
      </c>
      <c r="F235" s="440"/>
      <c r="G235" s="440"/>
      <c r="H235" s="274"/>
      <c r="I235" s="274"/>
      <c r="J235" s="227"/>
    </row>
    <row r="236" spans="1:10" ht="25.5">
      <c r="A236" s="444" t="s">
        <v>2073</v>
      </c>
      <c r="B236" s="219" t="s">
        <v>2074</v>
      </c>
      <c r="C236" s="219" t="s">
        <v>2075</v>
      </c>
      <c r="D236" s="219"/>
      <c r="E236" s="219" t="s">
        <v>2076</v>
      </c>
      <c r="F236" s="233">
        <v>0</v>
      </c>
      <c r="G236" s="246">
        <f>+F236</f>
        <v>0</v>
      </c>
      <c r="H236" s="273"/>
      <c r="I236" s="273"/>
      <c r="J236" s="225"/>
    </row>
    <row r="237" spans="1:10">
      <c r="A237" s="445"/>
      <c r="B237" s="442" t="s">
        <v>1999</v>
      </c>
      <c r="C237" s="442"/>
      <c r="D237" s="177"/>
      <c r="E237" s="177" t="s">
        <v>2000</v>
      </c>
      <c r="F237" s="438">
        <v>8</v>
      </c>
      <c r="G237" s="438">
        <f>+F237*$B$1405</f>
        <v>16</v>
      </c>
      <c r="H237" s="272"/>
      <c r="I237" s="272"/>
      <c r="J237" s="226"/>
    </row>
    <row r="238" spans="1:10">
      <c r="A238" s="445"/>
      <c r="B238" s="442"/>
      <c r="C238" s="442"/>
      <c r="D238" s="177"/>
      <c r="E238" s="177" t="s">
        <v>1985</v>
      </c>
      <c r="F238" s="438"/>
      <c r="G238" s="438"/>
      <c r="H238" s="272"/>
      <c r="I238" s="272"/>
      <c r="J238" s="226"/>
    </row>
    <row r="239" spans="1:10">
      <c r="A239" s="445"/>
      <c r="B239" s="442"/>
      <c r="C239" s="442"/>
      <c r="D239" s="177"/>
      <c r="E239" s="228" t="s">
        <v>2001</v>
      </c>
      <c r="F239" s="438"/>
      <c r="G239" s="438"/>
      <c r="H239" s="272"/>
      <c r="I239" s="272"/>
      <c r="J239" s="226"/>
    </row>
    <row r="240" spans="1:10">
      <c r="A240" s="445"/>
      <c r="B240" s="442"/>
      <c r="C240" s="442"/>
      <c r="D240" s="177"/>
      <c r="E240" s="228" t="s">
        <v>2002</v>
      </c>
      <c r="F240" s="438"/>
      <c r="G240" s="438"/>
      <c r="H240" s="272"/>
      <c r="I240" s="272"/>
      <c r="J240" s="226"/>
    </row>
    <row r="241" spans="1:10">
      <c r="A241" s="445"/>
      <c r="B241" s="442"/>
      <c r="C241" s="442"/>
      <c r="D241" s="177"/>
      <c r="E241" s="228" t="s">
        <v>2003</v>
      </c>
      <c r="F241" s="438"/>
      <c r="G241" s="438"/>
      <c r="H241" s="272"/>
      <c r="I241" s="272"/>
      <c r="J241" s="226"/>
    </row>
    <row r="242" spans="1:10">
      <c r="A242" s="445"/>
      <c r="B242" s="442"/>
      <c r="C242" s="442"/>
      <c r="D242" s="177"/>
      <c r="E242" s="228" t="s">
        <v>2004</v>
      </c>
      <c r="F242" s="438"/>
      <c r="G242" s="438"/>
      <c r="H242" s="272"/>
      <c r="I242" s="272"/>
      <c r="J242" s="226"/>
    </row>
    <row r="243" spans="1:10">
      <c r="A243" s="445"/>
      <c r="B243" s="442"/>
      <c r="C243" s="442"/>
      <c r="D243" s="177"/>
      <c r="E243" s="228" t="s">
        <v>2005</v>
      </c>
      <c r="F243" s="438"/>
      <c r="G243" s="438"/>
      <c r="H243" s="272"/>
      <c r="I243" s="272"/>
      <c r="J243" s="226"/>
    </row>
    <row r="244" spans="1:10">
      <c r="A244" s="445"/>
      <c r="B244" s="442"/>
      <c r="C244" s="442"/>
      <c r="D244" s="177"/>
      <c r="E244" s="228" t="s">
        <v>2006</v>
      </c>
      <c r="F244" s="438"/>
      <c r="G244" s="438"/>
      <c r="H244" s="272"/>
      <c r="I244" s="272"/>
      <c r="J244" s="226"/>
    </row>
    <row r="245" spans="1:10">
      <c r="A245" s="445"/>
      <c r="B245" s="442"/>
      <c r="C245" s="442"/>
      <c r="D245" s="177"/>
      <c r="E245" s="228" t="s">
        <v>2007</v>
      </c>
      <c r="F245" s="438"/>
      <c r="G245" s="438"/>
      <c r="H245" s="272"/>
      <c r="I245" s="272"/>
      <c r="J245" s="226"/>
    </row>
    <row r="246" spans="1:10">
      <c r="A246" s="445"/>
      <c r="B246" s="442"/>
      <c r="C246" s="442"/>
      <c r="D246" s="177"/>
      <c r="E246" s="228" t="s">
        <v>2008</v>
      </c>
      <c r="F246" s="438"/>
      <c r="G246" s="438"/>
      <c r="H246" s="272"/>
      <c r="I246" s="272"/>
      <c r="J246" s="226"/>
    </row>
    <row r="247" spans="1:10">
      <c r="A247" s="445"/>
      <c r="B247" s="442"/>
      <c r="C247" s="442"/>
      <c r="D247" s="177"/>
      <c r="E247" s="228" t="s">
        <v>2009</v>
      </c>
      <c r="F247" s="438"/>
      <c r="G247" s="438"/>
      <c r="H247" s="272"/>
      <c r="I247" s="272"/>
      <c r="J247" s="226"/>
    </row>
    <row r="248" spans="1:10">
      <c r="A248" s="445"/>
      <c r="B248" s="442"/>
      <c r="C248" s="442"/>
      <c r="D248" s="177"/>
      <c r="E248" s="228" t="s">
        <v>2010</v>
      </c>
      <c r="F248" s="438"/>
      <c r="G248" s="438"/>
      <c r="H248" s="272"/>
      <c r="I248" s="272"/>
      <c r="J248" s="226"/>
    </row>
    <row r="249" spans="1:10">
      <c r="A249" s="445"/>
      <c r="B249" s="442"/>
      <c r="C249" s="442"/>
      <c r="D249" s="177"/>
      <c r="E249" s="228" t="s">
        <v>2011</v>
      </c>
      <c r="F249" s="438"/>
      <c r="G249" s="438"/>
      <c r="H249" s="272"/>
      <c r="I249" s="272"/>
      <c r="J249" s="226"/>
    </row>
    <row r="250" spans="1:10" ht="25.5">
      <c r="A250" s="445"/>
      <c r="B250" s="442"/>
      <c r="C250" s="442"/>
      <c r="D250" s="177"/>
      <c r="E250" s="228" t="s">
        <v>2012</v>
      </c>
      <c r="F250" s="438"/>
      <c r="G250" s="438"/>
      <c r="H250" s="272"/>
      <c r="I250" s="272"/>
      <c r="J250" s="226"/>
    </row>
    <row r="251" spans="1:10">
      <c r="A251" s="445"/>
      <c r="B251" s="442"/>
      <c r="C251" s="442"/>
      <c r="D251" s="177"/>
      <c r="E251" s="228" t="s">
        <v>2013</v>
      </c>
      <c r="F251" s="438"/>
      <c r="G251" s="438"/>
      <c r="H251" s="272"/>
      <c r="I251" s="272"/>
      <c r="J251" s="226"/>
    </row>
    <row r="252" spans="1:10">
      <c r="A252" s="445"/>
      <c r="B252" s="442"/>
      <c r="C252" s="442"/>
      <c r="D252" s="177"/>
      <c r="E252" s="228" t="s">
        <v>2014</v>
      </c>
      <c r="F252" s="438"/>
      <c r="G252" s="438"/>
      <c r="H252" s="272"/>
      <c r="I252" s="272"/>
      <c r="J252" s="226"/>
    </row>
    <row r="253" spans="1:10">
      <c r="A253" s="445"/>
      <c r="B253" s="442"/>
      <c r="C253" s="442"/>
      <c r="D253" s="177"/>
      <c r="E253" s="228" t="s">
        <v>2015</v>
      </c>
      <c r="F253" s="438"/>
      <c r="G253" s="438"/>
      <c r="H253" s="272"/>
      <c r="I253" s="272"/>
      <c r="J253" s="226"/>
    </row>
    <row r="254" spans="1:10" ht="25.5">
      <c r="A254" s="445"/>
      <c r="B254" s="442"/>
      <c r="C254" s="442"/>
      <c r="D254" s="177"/>
      <c r="E254" s="228" t="s">
        <v>2016</v>
      </c>
      <c r="F254" s="438"/>
      <c r="G254" s="438"/>
      <c r="H254" s="272"/>
      <c r="I254" s="272"/>
      <c r="J254" s="226"/>
    </row>
    <row r="255" spans="1:10">
      <c r="A255" s="445"/>
      <c r="B255" s="442"/>
      <c r="C255" s="442"/>
      <c r="D255" s="177"/>
      <c r="E255" s="228" t="s">
        <v>2017</v>
      </c>
      <c r="F255" s="438"/>
      <c r="G255" s="438"/>
      <c r="H255" s="272"/>
      <c r="I255" s="272"/>
      <c r="J255" s="226"/>
    </row>
    <row r="256" spans="1:10">
      <c r="A256" s="445"/>
      <c r="B256" s="442"/>
      <c r="C256" s="442"/>
      <c r="D256" s="177"/>
      <c r="E256" s="228" t="s">
        <v>2018</v>
      </c>
      <c r="F256" s="438"/>
      <c r="G256" s="438"/>
      <c r="H256" s="272"/>
      <c r="I256" s="272"/>
      <c r="J256" s="226"/>
    </row>
    <row r="257" spans="1:10">
      <c r="A257" s="445"/>
      <c r="B257" s="442"/>
      <c r="C257" s="442"/>
      <c r="D257" s="177"/>
      <c r="E257" s="228" t="s">
        <v>2019</v>
      </c>
      <c r="F257" s="438"/>
      <c r="G257" s="438"/>
      <c r="H257" s="272"/>
      <c r="I257" s="272"/>
      <c r="J257" s="226"/>
    </row>
    <row r="258" spans="1:10" ht="25.5">
      <c r="A258" s="445"/>
      <c r="B258" s="442"/>
      <c r="C258" s="442"/>
      <c r="D258" s="177"/>
      <c r="E258" s="228" t="s">
        <v>2020</v>
      </c>
      <c r="F258" s="438"/>
      <c r="G258" s="438"/>
      <c r="H258" s="272"/>
      <c r="I258" s="272"/>
      <c r="J258" s="226"/>
    </row>
    <row r="259" spans="1:10">
      <c r="A259" s="445"/>
      <c r="B259" s="442"/>
      <c r="C259" s="442"/>
      <c r="D259" s="177"/>
      <c r="E259" s="228" t="s">
        <v>2021</v>
      </c>
      <c r="F259" s="438"/>
      <c r="G259" s="438"/>
      <c r="H259" s="272"/>
      <c r="I259" s="272"/>
      <c r="J259" s="226"/>
    </row>
    <row r="260" spans="1:10">
      <c r="A260" s="445"/>
      <c r="B260" s="442"/>
      <c r="C260" s="442"/>
      <c r="D260" s="177"/>
      <c r="E260" s="228" t="s">
        <v>2022</v>
      </c>
      <c r="F260" s="438"/>
      <c r="G260" s="438"/>
      <c r="H260" s="272"/>
      <c r="I260" s="272"/>
      <c r="J260" s="226"/>
    </row>
    <row r="261" spans="1:10">
      <c r="A261" s="445"/>
      <c r="B261" s="442"/>
      <c r="C261" s="442"/>
      <c r="D261" s="177"/>
      <c r="E261" s="228" t="s">
        <v>2023</v>
      </c>
      <c r="F261" s="438"/>
      <c r="G261" s="438"/>
      <c r="H261" s="272"/>
      <c r="I261" s="272"/>
      <c r="J261" s="226"/>
    </row>
    <row r="262" spans="1:10">
      <c r="A262" s="445"/>
      <c r="B262" s="442"/>
      <c r="C262" s="442"/>
      <c r="D262" s="177"/>
      <c r="E262" s="228" t="s">
        <v>2024</v>
      </c>
      <c r="F262" s="438"/>
      <c r="G262" s="438"/>
      <c r="H262" s="272"/>
      <c r="I262" s="272"/>
      <c r="J262" s="226"/>
    </row>
    <row r="263" spans="1:10">
      <c r="A263" s="445"/>
      <c r="B263" s="442"/>
      <c r="C263" s="442"/>
      <c r="D263" s="177"/>
      <c r="E263" s="228" t="s">
        <v>2025</v>
      </c>
      <c r="F263" s="438"/>
      <c r="G263" s="438"/>
      <c r="H263" s="272"/>
      <c r="I263" s="272"/>
      <c r="J263" s="226"/>
    </row>
    <row r="264" spans="1:10">
      <c r="A264" s="445"/>
      <c r="B264" s="442"/>
      <c r="C264" s="442"/>
      <c r="D264" s="177"/>
      <c r="E264" s="228" t="s">
        <v>2026</v>
      </c>
      <c r="F264" s="438"/>
      <c r="G264" s="438"/>
      <c r="H264" s="272"/>
      <c r="I264" s="272"/>
      <c r="J264" s="226"/>
    </row>
    <row r="265" spans="1:10">
      <c r="A265" s="445"/>
      <c r="B265" s="442"/>
      <c r="C265" s="442"/>
      <c r="D265" s="177"/>
      <c r="E265" s="228" t="s">
        <v>2027</v>
      </c>
      <c r="F265" s="438"/>
      <c r="G265" s="438"/>
      <c r="H265" s="272"/>
      <c r="I265" s="272"/>
      <c r="J265" s="226"/>
    </row>
    <row r="266" spans="1:10">
      <c r="A266" s="445"/>
      <c r="B266" s="442"/>
      <c r="C266" s="442"/>
      <c r="D266" s="177"/>
      <c r="E266" s="228" t="s">
        <v>2028</v>
      </c>
      <c r="F266" s="438"/>
      <c r="G266" s="438"/>
      <c r="H266" s="272"/>
      <c r="I266" s="272"/>
      <c r="J266" s="226"/>
    </row>
    <row r="267" spans="1:10">
      <c r="A267" s="445"/>
      <c r="B267" s="442" t="s">
        <v>2030</v>
      </c>
      <c r="C267" s="442"/>
      <c r="D267" s="177"/>
      <c r="E267" s="177" t="s">
        <v>2000</v>
      </c>
      <c r="F267" s="438">
        <v>8</v>
      </c>
      <c r="G267" s="438">
        <f>+F267*$B$1405</f>
        <v>16</v>
      </c>
      <c r="H267" s="272"/>
      <c r="I267" s="272"/>
      <c r="J267" s="226"/>
    </row>
    <row r="268" spans="1:10">
      <c r="A268" s="445"/>
      <c r="B268" s="442"/>
      <c r="C268" s="442"/>
      <c r="D268" s="177"/>
      <c r="E268" s="177" t="s">
        <v>1985</v>
      </c>
      <c r="F268" s="438"/>
      <c r="G268" s="438"/>
      <c r="H268" s="272"/>
      <c r="I268" s="272"/>
      <c r="J268" s="226"/>
    </row>
    <row r="269" spans="1:10">
      <c r="A269" s="445"/>
      <c r="B269" s="442"/>
      <c r="C269" s="442"/>
      <c r="D269" s="177"/>
      <c r="E269" s="228" t="s">
        <v>2001</v>
      </c>
      <c r="F269" s="438"/>
      <c r="G269" s="438"/>
      <c r="H269" s="272"/>
      <c r="I269" s="272"/>
      <c r="J269" s="226"/>
    </row>
    <row r="270" spans="1:10">
      <c r="A270" s="445"/>
      <c r="B270" s="442"/>
      <c r="C270" s="442"/>
      <c r="D270" s="177"/>
      <c r="E270" s="228" t="s">
        <v>2002</v>
      </c>
      <c r="F270" s="438"/>
      <c r="G270" s="438"/>
      <c r="H270" s="272"/>
      <c r="I270" s="272"/>
      <c r="J270" s="226"/>
    </row>
    <row r="271" spans="1:10">
      <c r="A271" s="445"/>
      <c r="B271" s="442"/>
      <c r="C271" s="442"/>
      <c r="D271" s="177"/>
      <c r="E271" s="228" t="s">
        <v>2003</v>
      </c>
      <c r="F271" s="438"/>
      <c r="G271" s="438"/>
      <c r="H271" s="272"/>
      <c r="I271" s="272"/>
      <c r="J271" s="226"/>
    </row>
    <row r="272" spans="1:10">
      <c r="A272" s="445"/>
      <c r="B272" s="442"/>
      <c r="C272" s="442"/>
      <c r="D272" s="177"/>
      <c r="E272" s="228" t="s">
        <v>2004</v>
      </c>
      <c r="F272" s="438"/>
      <c r="G272" s="438"/>
      <c r="H272" s="272"/>
      <c r="I272" s="272"/>
      <c r="J272" s="226"/>
    </row>
    <row r="273" spans="1:10">
      <c r="A273" s="445"/>
      <c r="B273" s="442"/>
      <c r="C273" s="442"/>
      <c r="D273" s="177"/>
      <c r="E273" s="228" t="s">
        <v>2005</v>
      </c>
      <c r="F273" s="438"/>
      <c r="G273" s="438"/>
      <c r="H273" s="272"/>
      <c r="I273" s="272"/>
      <c r="J273" s="226"/>
    </row>
    <row r="274" spans="1:10">
      <c r="A274" s="445"/>
      <c r="B274" s="442"/>
      <c r="C274" s="442"/>
      <c r="D274" s="177"/>
      <c r="E274" s="228" t="s">
        <v>2006</v>
      </c>
      <c r="F274" s="438"/>
      <c r="G274" s="438"/>
      <c r="H274" s="272"/>
      <c r="I274" s="272"/>
      <c r="J274" s="226"/>
    </row>
    <row r="275" spans="1:10">
      <c r="A275" s="445"/>
      <c r="B275" s="442"/>
      <c r="C275" s="442"/>
      <c r="D275" s="177"/>
      <c r="E275" s="228" t="s">
        <v>2007</v>
      </c>
      <c r="F275" s="438"/>
      <c r="G275" s="438"/>
      <c r="H275" s="272"/>
      <c r="I275" s="272"/>
      <c r="J275" s="226"/>
    </row>
    <row r="276" spans="1:10">
      <c r="A276" s="445"/>
      <c r="B276" s="442"/>
      <c r="C276" s="442"/>
      <c r="D276" s="177"/>
      <c r="E276" s="228" t="s">
        <v>2008</v>
      </c>
      <c r="F276" s="438"/>
      <c r="G276" s="438"/>
      <c r="H276" s="272"/>
      <c r="I276" s="272"/>
      <c r="J276" s="226"/>
    </row>
    <row r="277" spans="1:10">
      <c r="A277" s="445"/>
      <c r="B277" s="442"/>
      <c r="C277" s="442"/>
      <c r="D277" s="177"/>
      <c r="E277" s="228" t="s">
        <v>2009</v>
      </c>
      <c r="F277" s="438"/>
      <c r="G277" s="438"/>
      <c r="H277" s="272"/>
      <c r="I277" s="272"/>
      <c r="J277" s="226"/>
    </row>
    <row r="278" spans="1:10">
      <c r="A278" s="445"/>
      <c r="B278" s="442"/>
      <c r="C278" s="442"/>
      <c r="D278" s="177"/>
      <c r="E278" s="228" t="s">
        <v>2010</v>
      </c>
      <c r="F278" s="438"/>
      <c r="G278" s="438"/>
      <c r="H278" s="272"/>
      <c r="I278" s="272"/>
      <c r="J278" s="226"/>
    </row>
    <row r="279" spans="1:10">
      <c r="A279" s="445"/>
      <c r="B279" s="442"/>
      <c r="C279" s="442"/>
      <c r="D279" s="177"/>
      <c r="E279" s="228" t="s">
        <v>2011</v>
      </c>
      <c r="F279" s="438"/>
      <c r="G279" s="438"/>
      <c r="H279" s="272"/>
      <c r="I279" s="272"/>
      <c r="J279" s="226"/>
    </row>
    <row r="280" spans="1:10" ht="25.5">
      <c r="A280" s="445"/>
      <c r="B280" s="442"/>
      <c r="C280" s="442"/>
      <c r="D280" s="177"/>
      <c r="E280" s="228" t="s">
        <v>2012</v>
      </c>
      <c r="F280" s="438"/>
      <c r="G280" s="438"/>
      <c r="H280" s="272"/>
      <c r="I280" s="272"/>
      <c r="J280" s="226"/>
    </row>
    <row r="281" spans="1:10">
      <c r="A281" s="445"/>
      <c r="B281" s="442"/>
      <c r="C281" s="442"/>
      <c r="D281" s="177"/>
      <c r="E281" s="228" t="s">
        <v>2013</v>
      </c>
      <c r="F281" s="438"/>
      <c r="G281" s="438"/>
      <c r="H281" s="272"/>
      <c r="I281" s="272"/>
      <c r="J281" s="226"/>
    </row>
    <row r="282" spans="1:10">
      <c r="A282" s="445"/>
      <c r="B282" s="442"/>
      <c r="C282" s="442"/>
      <c r="D282" s="177"/>
      <c r="E282" s="228" t="s">
        <v>2014</v>
      </c>
      <c r="F282" s="438"/>
      <c r="G282" s="438"/>
      <c r="H282" s="272"/>
      <c r="I282" s="272"/>
      <c r="J282" s="226"/>
    </row>
    <row r="283" spans="1:10">
      <c r="A283" s="445"/>
      <c r="B283" s="442"/>
      <c r="C283" s="442"/>
      <c r="D283" s="177"/>
      <c r="E283" s="228" t="s">
        <v>2015</v>
      </c>
      <c r="F283" s="438"/>
      <c r="G283" s="438"/>
      <c r="H283" s="272"/>
      <c r="I283" s="272"/>
      <c r="J283" s="226"/>
    </row>
    <row r="284" spans="1:10" ht="25.5">
      <c r="A284" s="445"/>
      <c r="B284" s="442"/>
      <c r="C284" s="442"/>
      <c r="D284" s="177"/>
      <c r="E284" s="228" t="s">
        <v>2016</v>
      </c>
      <c r="F284" s="438"/>
      <c r="G284" s="438"/>
      <c r="H284" s="272"/>
      <c r="I284" s="272"/>
      <c r="J284" s="226"/>
    </row>
    <row r="285" spans="1:10">
      <c r="A285" s="445"/>
      <c r="B285" s="442"/>
      <c r="C285" s="442"/>
      <c r="D285" s="177"/>
      <c r="E285" s="228" t="s">
        <v>2017</v>
      </c>
      <c r="F285" s="438"/>
      <c r="G285" s="438"/>
      <c r="H285" s="272"/>
      <c r="I285" s="272"/>
      <c r="J285" s="226"/>
    </row>
    <row r="286" spans="1:10">
      <c r="A286" s="445"/>
      <c r="B286" s="442"/>
      <c r="C286" s="442"/>
      <c r="D286" s="177"/>
      <c r="E286" s="228" t="s">
        <v>2018</v>
      </c>
      <c r="F286" s="438"/>
      <c r="G286" s="438"/>
      <c r="H286" s="272"/>
      <c r="I286" s="272"/>
      <c r="J286" s="226"/>
    </row>
    <row r="287" spans="1:10">
      <c r="A287" s="445"/>
      <c r="B287" s="442"/>
      <c r="C287" s="442"/>
      <c r="D287" s="177"/>
      <c r="E287" s="228" t="s">
        <v>2019</v>
      </c>
      <c r="F287" s="438"/>
      <c r="G287" s="438"/>
      <c r="H287" s="272"/>
      <c r="I287" s="272"/>
      <c r="J287" s="226"/>
    </row>
    <row r="288" spans="1:10" ht="25.5">
      <c r="A288" s="445"/>
      <c r="B288" s="442"/>
      <c r="C288" s="442"/>
      <c r="D288" s="177"/>
      <c r="E288" s="228" t="s">
        <v>2020</v>
      </c>
      <c r="F288" s="438"/>
      <c r="G288" s="438"/>
      <c r="H288" s="272"/>
      <c r="I288" s="272"/>
      <c r="J288" s="226"/>
    </row>
    <row r="289" spans="1:10">
      <c r="A289" s="445"/>
      <c r="B289" s="442"/>
      <c r="C289" s="442"/>
      <c r="D289" s="177"/>
      <c r="E289" s="228" t="s">
        <v>2021</v>
      </c>
      <c r="F289" s="438"/>
      <c r="G289" s="438"/>
      <c r="H289" s="272"/>
      <c r="I289" s="272"/>
      <c r="J289" s="226"/>
    </row>
    <row r="290" spans="1:10">
      <c r="A290" s="445"/>
      <c r="B290" s="442"/>
      <c r="C290" s="442"/>
      <c r="D290" s="177"/>
      <c r="E290" s="228" t="s">
        <v>2022</v>
      </c>
      <c r="F290" s="438"/>
      <c r="G290" s="438"/>
      <c r="H290" s="272"/>
      <c r="I290" s="272"/>
      <c r="J290" s="226"/>
    </row>
    <row r="291" spans="1:10">
      <c r="A291" s="445"/>
      <c r="B291" s="442"/>
      <c r="C291" s="442"/>
      <c r="D291" s="177"/>
      <c r="E291" s="228" t="s">
        <v>2023</v>
      </c>
      <c r="F291" s="438"/>
      <c r="G291" s="438"/>
      <c r="H291" s="272"/>
      <c r="I291" s="272"/>
      <c r="J291" s="226"/>
    </row>
    <row r="292" spans="1:10">
      <c r="A292" s="445"/>
      <c r="B292" s="442"/>
      <c r="C292" s="442"/>
      <c r="D292" s="177"/>
      <c r="E292" s="228" t="s">
        <v>2024</v>
      </c>
      <c r="F292" s="438"/>
      <c r="G292" s="438"/>
      <c r="H292" s="272"/>
      <c r="I292" s="272"/>
      <c r="J292" s="226"/>
    </row>
    <row r="293" spans="1:10">
      <c r="A293" s="445"/>
      <c r="B293" s="442"/>
      <c r="C293" s="442"/>
      <c r="D293" s="177"/>
      <c r="E293" s="228" t="s">
        <v>2025</v>
      </c>
      <c r="F293" s="438"/>
      <c r="G293" s="438"/>
      <c r="H293" s="272"/>
      <c r="I293" s="272"/>
      <c r="J293" s="226"/>
    </row>
    <row r="294" spans="1:10">
      <c r="A294" s="445"/>
      <c r="B294" s="442"/>
      <c r="C294" s="442"/>
      <c r="D294" s="177"/>
      <c r="E294" s="228" t="s">
        <v>2026</v>
      </c>
      <c r="F294" s="438"/>
      <c r="G294" s="438"/>
      <c r="H294" s="272"/>
      <c r="I294" s="272"/>
      <c r="J294" s="226"/>
    </row>
    <row r="295" spans="1:10">
      <c r="A295" s="445"/>
      <c r="B295" s="442"/>
      <c r="C295" s="442"/>
      <c r="D295" s="177"/>
      <c r="E295" s="228" t="s">
        <v>2027</v>
      </c>
      <c r="F295" s="438"/>
      <c r="G295" s="438"/>
      <c r="H295" s="272"/>
      <c r="I295" s="272"/>
      <c r="J295" s="226"/>
    </row>
    <row r="296" spans="1:10">
      <c r="A296" s="445"/>
      <c r="B296" s="442"/>
      <c r="C296" s="442"/>
      <c r="D296" s="177"/>
      <c r="E296" s="228" t="s">
        <v>2028</v>
      </c>
      <c r="F296" s="438"/>
      <c r="G296" s="438"/>
      <c r="H296" s="272"/>
      <c r="I296" s="272"/>
      <c r="J296" s="226"/>
    </row>
    <row r="297" spans="1:10" ht="38.25">
      <c r="A297" s="445"/>
      <c r="B297" s="442" t="s">
        <v>2062</v>
      </c>
      <c r="C297" s="442"/>
      <c r="D297" s="177"/>
      <c r="E297" s="177" t="s">
        <v>2054</v>
      </c>
      <c r="F297" s="438">
        <v>0</v>
      </c>
      <c r="G297" s="438">
        <f>+F297</f>
        <v>0</v>
      </c>
      <c r="H297" s="272"/>
      <c r="I297" s="272"/>
      <c r="J297" s="226"/>
    </row>
    <row r="298" spans="1:10">
      <c r="A298" s="445"/>
      <c r="B298" s="442"/>
      <c r="C298" s="442"/>
      <c r="D298" s="177"/>
      <c r="E298" s="177" t="s">
        <v>1985</v>
      </c>
      <c r="F298" s="438"/>
      <c r="G298" s="438"/>
      <c r="H298" s="272"/>
      <c r="I298" s="272"/>
      <c r="J298" s="226"/>
    </row>
    <row r="299" spans="1:10">
      <c r="A299" s="445"/>
      <c r="B299" s="442"/>
      <c r="C299" s="442"/>
      <c r="D299" s="177"/>
      <c r="E299" s="228" t="s">
        <v>2001</v>
      </c>
      <c r="F299" s="438"/>
      <c r="G299" s="438"/>
      <c r="H299" s="272"/>
      <c r="I299" s="272"/>
      <c r="J299" s="226"/>
    </row>
    <row r="300" spans="1:10">
      <c r="A300" s="445"/>
      <c r="B300" s="442"/>
      <c r="C300" s="442"/>
      <c r="D300" s="177"/>
      <c r="E300" s="228" t="s">
        <v>2033</v>
      </c>
      <c r="F300" s="438"/>
      <c r="G300" s="438"/>
      <c r="H300" s="272"/>
      <c r="I300" s="272"/>
      <c r="J300" s="226"/>
    </row>
    <row r="301" spans="1:10">
      <c r="A301" s="445"/>
      <c r="B301" s="442"/>
      <c r="C301" s="442"/>
      <c r="D301" s="177"/>
      <c r="E301" s="228" t="s">
        <v>2055</v>
      </c>
      <c r="F301" s="438"/>
      <c r="G301" s="438"/>
      <c r="H301" s="272"/>
      <c r="I301" s="272"/>
      <c r="J301" s="226"/>
    </row>
    <row r="302" spans="1:10">
      <c r="A302" s="445"/>
      <c r="B302" s="442"/>
      <c r="C302" s="442"/>
      <c r="D302" s="177"/>
      <c r="E302" s="228" t="s">
        <v>2056</v>
      </c>
      <c r="F302" s="438"/>
      <c r="G302" s="438"/>
      <c r="H302" s="272"/>
      <c r="I302" s="272"/>
      <c r="J302" s="226"/>
    </row>
    <row r="303" spans="1:10">
      <c r="A303" s="445"/>
      <c r="B303" s="442"/>
      <c r="C303" s="442"/>
      <c r="D303" s="177"/>
      <c r="E303" s="228" t="s">
        <v>2057</v>
      </c>
      <c r="F303" s="438"/>
      <c r="G303" s="438"/>
      <c r="H303" s="272"/>
      <c r="I303" s="272"/>
      <c r="J303" s="226"/>
    </row>
    <row r="304" spans="1:10">
      <c r="A304" s="445"/>
      <c r="B304" s="442"/>
      <c r="C304" s="442"/>
      <c r="D304" s="177"/>
      <c r="E304" s="228" t="s">
        <v>2058</v>
      </c>
      <c r="F304" s="438"/>
      <c r="G304" s="438"/>
      <c r="H304" s="272"/>
      <c r="I304" s="272"/>
      <c r="J304" s="226"/>
    </row>
    <row r="305" spans="1:10">
      <c r="A305" s="445"/>
      <c r="B305" s="442"/>
      <c r="C305" s="442"/>
      <c r="D305" s="177"/>
      <c r="E305" s="228" t="s">
        <v>2059</v>
      </c>
      <c r="F305" s="438"/>
      <c r="G305" s="438"/>
      <c r="H305" s="272"/>
      <c r="I305" s="272"/>
      <c r="J305" s="226"/>
    </row>
    <row r="306" spans="1:10">
      <c r="A306" s="445"/>
      <c r="B306" s="442"/>
      <c r="C306" s="442"/>
      <c r="D306" s="177"/>
      <c r="E306" s="228" t="s">
        <v>2060</v>
      </c>
      <c r="F306" s="438"/>
      <c r="G306" s="438"/>
      <c r="H306" s="272"/>
      <c r="I306" s="272"/>
      <c r="J306" s="226"/>
    </row>
    <row r="307" spans="1:10">
      <c r="A307" s="445"/>
      <c r="B307" s="442"/>
      <c r="C307" s="442"/>
      <c r="D307" s="177"/>
      <c r="E307" s="228" t="s">
        <v>2021</v>
      </c>
      <c r="F307" s="438"/>
      <c r="G307" s="438"/>
      <c r="H307" s="272"/>
      <c r="I307" s="272"/>
      <c r="J307" s="226"/>
    </row>
    <row r="308" spans="1:10">
      <c r="A308" s="445"/>
      <c r="B308" s="442" t="s">
        <v>2031</v>
      </c>
      <c r="C308" s="442"/>
      <c r="D308" s="177"/>
      <c r="E308" s="177" t="s">
        <v>2063</v>
      </c>
      <c r="F308" s="438">
        <v>8</v>
      </c>
      <c r="G308" s="438">
        <f>+F308*$B$1405</f>
        <v>16</v>
      </c>
      <c r="H308" s="272"/>
      <c r="I308" s="272"/>
      <c r="J308" s="226"/>
    </row>
    <row r="309" spans="1:10">
      <c r="A309" s="445"/>
      <c r="B309" s="442"/>
      <c r="C309" s="442"/>
      <c r="D309" s="177"/>
      <c r="E309" s="177" t="s">
        <v>1985</v>
      </c>
      <c r="F309" s="438"/>
      <c r="G309" s="438"/>
      <c r="H309" s="272"/>
      <c r="I309" s="272"/>
      <c r="J309" s="226"/>
    </row>
    <row r="310" spans="1:10">
      <c r="A310" s="445"/>
      <c r="B310" s="442"/>
      <c r="C310" s="442"/>
      <c r="D310" s="177"/>
      <c r="E310" s="228" t="s">
        <v>2001</v>
      </c>
      <c r="F310" s="438"/>
      <c r="G310" s="438"/>
      <c r="H310" s="272"/>
      <c r="I310" s="272"/>
      <c r="J310" s="226"/>
    </row>
    <row r="311" spans="1:10">
      <c r="A311" s="445"/>
      <c r="B311" s="442"/>
      <c r="C311" s="442"/>
      <c r="D311" s="177"/>
      <c r="E311" s="228" t="s">
        <v>2064</v>
      </c>
      <c r="F311" s="438"/>
      <c r="G311" s="438"/>
      <c r="H311" s="272"/>
      <c r="I311" s="272"/>
      <c r="J311" s="226"/>
    </row>
    <row r="312" spans="1:10">
      <c r="A312" s="445"/>
      <c r="B312" s="442"/>
      <c r="C312" s="442"/>
      <c r="D312" s="177"/>
      <c r="E312" s="228" t="s">
        <v>2065</v>
      </c>
      <c r="F312" s="438"/>
      <c r="G312" s="438"/>
      <c r="H312" s="272"/>
      <c r="I312" s="272"/>
      <c r="J312" s="226"/>
    </row>
    <row r="313" spans="1:10">
      <c r="A313" s="445"/>
      <c r="B313" s="442"/>
      <c r="C313" s="442"/>
      <c r="D313" s="177"/>
      <c r="E313" s="228" t="s">
        <v>2066</v>
      </c>
      <c r="F313" s="438"/>
      <c r="G313" s="438"/>
      <c r="H313" s="272"/>
      <c r="I313" s="272"/>
      <c r="J313" s="226"/>
    </row>
    <row r="314" spans="1:10">
      <c r="A314" s="445"/>
      <c r="B314" s="442"/>
      <c r="C314" s="442"/>
      <c r="D314" s="177"/>
      <c r="E314" s="228" t="s">
        <v>2067</v>
      </c>
      <c r="F314" s="438"/>
      <c r="G314" s="438"/>
      <c r="H314" s="272"/>
      <c r="I314" s="272"/>
      <c r="J314" s="226"/>
    </row>
    <row r="315" spans="1:10">
      <c r="A315" s="445"/>
      <c r="B315" s="442"/>
      <c r="C315" s="442"/>
      <c r="D315" s="177"/>
      <c r="E315" s="228" t="s">
        <v>2068</v>
      </c>
      <c r="F315" s="438"/>
      <c r="G315" s="438"/>
      <c r="H315" s="272"/>
      <c r="I315" s="272"/>
      <c r="J315" s="226"/>
    </row>
    <row r="316" spans="1:10">
      <c r="A316" s="445"/>
      <c r="B316" s="442"/>
      <c r="C316" s="442"/>
      <c r="D316" s="177"/>
      <c r="E316" s="228" t="s">
        <v>2069</v>
      </c>
      <c r="F316" s="438"/>
      <c r="G316" s="438"/>
      <c r="H316" s="272"/>
      <c r="I316" s="272"/>
      <c r="J316" s="226"/>
    </row>
    <row r="317" spans="1:10">
      <c r="A317" s="445"/>
      <c r="B317" s="442"/>
      <c r="C317" s="442"/>
      <c r="D317" s="177"/>
      <c r="E317" s="228" t="s">
        <v>2070</v>
      </c>
      <c r="F317" s="438"/>
      <c r="G317" s="438"/>
      <c r="H317" s="272"/>
      <c r="I317" s="272"/>
      <c r="J317" s="226"/>
    </row>
    <row r="318" spans="1:10">
      <c r="A318" s="445"/>
      <c r="B318" s="442"/>
      <c r="C318" s="442"/>
      <c r="D318" s="177"/>
      <c r="E318" s="228" t="s">
        <v>2071</v>
      </c>
      <c r="F318" s="438"/>
      <c r="G318" s="438"/>
      <c r="H318" s="272"/>
      <c r="I318" s="272"/>
      <c r="J318" s="226"/>
    </row>
    <row r="319" spans="1:10">
      <c r="A319" s="445"/>
      <c r="B319" s="442"/>
      <c r="C319" s="442"/>
      <c r="D319" s="177"/>
      <c r="E319" s="228" t="s">
        <v>2072</v>
      </c>
      <c r="F319" s="438"/>
      <c r="G319" s="438"/>
      <c r="H319" s="272"/>
      <c r="I319" s="272"/>
      <c r="J319" s="226"/>
    </row>
    <row r="320" spans="1:10">
      <c r="A320" s="445"/>
      <c r="B320" s="442"/>
      <c r="C320" s="442"/>
      <c r="D320" s="177"/>
      <c r="E320" s="228" t="s">
        <v>2021</v>
      </c>
      <c r="F320" s="438"/>
      <c r="G320" s="438"/>
      <c r="H320" s="272"/>
      <c r="I320" s="272"/>
      <c r="J320" s="226"/>
    </row>
    <row r="321" spans="1:10">
      <c r="A321" s="445"/>
      <c r="B321" s="442" t="s">
        <v>2041</v>
      </c>
      <c r="C321" s="442"/>
      <c r="D321" s="177"/>
      <c r="E321" s="177" t="s">
        <v>2042</v>
      </c>
      <c r="F321" s="438">
        <v>0</v>
      </c>
      <c r="G321" s="438">
        <f>+F321</f>
        <v>0</v>
      </c>
      <c r="H321" s="272"/>
      <c r="I321" s="272"/>
      <c r="J321" s="226"/>
    </row>
    <row r="322" spans="1:10" ht="51">
      <c r="A322" s="445"/>
      <c r="B322" s="442"/>
      <c r="C322" s="442"/>
      <c r="D322" s="177"/>
      <c r="E322" s="177" t="s">
        <v>2043</v>
      </c>
      <c r="F322" s="438"/>
      <c r="G322" s="438"/>
      <c r="H322" s="272"/>
      <c r="I322" s="272"/>
      <c r="J322" s="226"/>
    </row>
    <row r="323" spans="1:10">
      <c r="A323" s="445"/>
      <c r="B323" s="442"/>
      <c r="C323" s="442"/>
      <c r="D323" s="177"/>
      <c r="E323" s="177" t="s">
        <v>1985</v>
      </c>
      <c r="F323" s="438"/>
      <c r="G323" s="438"/>
      <c r="H323" s="272"/>
      <c r="I323" s="272"/>
      <c r="J323" s="226"/>
    </row>
    <row r="324" spans="1:10">
      <c r="A324" s="445"/>
      <c r="B324" s="442"/>
      <c r="C324" s="442"/>
      <c r="D324" s="177"/>
      <c r="E324" s="228" t="s">
        <v>2001</v>
      </c>
      <c r="F324" s="438"/>
      <c r="G324" s="438"/>
      <c r="H324" s="272"/>
      <c r="I324" s="272"/>
      <c r="J324" s="226"/>
    </row>
    <row r="325" spans="1:10">
      <c r="A325" s="445"/>
      <c r="B325" s="442"/>
      <c r="C325" s="442"/>
      <c r="D325" s="177"/>
      <c r="E325" s="228" t="s">
        <v>2044</v>
      </c>
      <c r="F325" s="438"/>
      <c r="G325" s="438"/>
      <c r="H325" s="272"/>
      <c r="I325" s="272"/>
      <c r="J325" s="226"/>
    </row>
    <row r="326" spans="1:10">
      <c r="A326" s="445"/>
      <c r="B326" s="442"/>
      <c r="C326" s="442"/>
      <c r="D326" s="177"/>
      <c r="E326" s="228" t="s">
        <v>2045</v>
      </c>
      <c r="F326" s="438"/>
      <c r="G326" s="438"/>
      <c r="H326" s="272"/>
      <c r="I326" s="272"/>
      <c r="J326" s="226"/>
    </row>
    <row r="327" spans="1:10">
      <c r="A327" s="445"/>
      <c r="B327" s="442"/>
      <c r="C327" s="442"/>
      <c r="D327" s="177"/>
      <c r="E327" s="228" t="s">
        <v>2046</v>
      </c>
      <c r="F327" s="438"/>
      <c r="G327" s="438"/>
      <c r="H327" s="272"/>
      <c r="I327" s="272"/>
      <c r="J327" s="226"/>
    </row>
    <row r="328" spans="1:10">
      <c r="A328" s="445"/>
      <c r="B328" s="442"/>
      <c r="C328" s="442"/>
      <c r="D328" s="177"/>
      <c r="E328" s="228" t="s">
        <v>2047</v>
      </c>
      <c r="F328" s="438"/>
      <c r="G328" s="438"/>
      <c r="H328" s="272"/>
      <c r="I328" s="272"/>
      <c r="J328" s="226"/>
    </row>
    <row r="329" spans="1:10">
      <c r="A329" s="445"/>
      <c r="B329" s="442"/>
      <c r="C329" s="442"/>
      <c r="D329" s="177"/>
      <c r="E329" s="228" t="s">
        <v>2048</v>
      </c>
      <c r="F329" s="438"/>
      <c r="G329" s="438"/>
      <c r="H329" s="272"/>
      <c r="I329" s="272"/>
      <c r="J329" s="226"/>
    </row>
    <row r="330" spans="1:10" ht="25.5">
      <c r="A330" s="445"/>
      <c r="B330" s="442"/>
      <c r="C330" s="442"/>
      <c r="D330" s="177"/>
      <c r="E330" s="228" t="s">
        <v>2049</v>
      </c>
      <c r="F330" s="438"/>
      <c r="G330" s="438"/>
      <c r="H330" s="272"/>
      <c r="I330" s="272"/>
      <c r="J330" s="226"/>
    </row>
    <row r="331" spans="1:10" ht="25.5">
      <c r="A331" s="445"/>
      <c r="B331" s="442"/>
      <c r="C331" s="442"/>
      <c r="D331" s="177"/>
      <c r="E331" s="228" t="s">
        <v>2050</v>
      </c>
      <c r="F331" s="438"/>
      <c r="G331" s="438"/>
      <c r="H331" s="272"/>
      <c r="I331" s="272"/>
      <c r="J331" s="226"/>
    </row>
    <row r="332" spans="1:10">
      <c r="A332" s="445"/>
      <c r="B332" s="442"/>
      <c r="C332" s="442"/>
      <c r="D332" s="177"/>
      <c r="E332" s="228" t="s">
        <v>2051</v>
      </c>
      <c r="F332" s="438"/>
      <c r="G332" s="438"/>
      <c r="H332" s="272"/>
      <c r="I332" s="272"/>
      <c r="J332" s="226"/>
    </row>
    <row r="333" spans="1:10">
      <c r="A333" s="445"/>
      <c r="B333" s="442"/>
      <c r="C333" s="442"/>
      <c r="D333" s="177"/>
      <c r="E333" s="228" t="s">
        <v>2052</v>
      </c>
      <c r="F333" s="438"/>
      <c r="G333" s="438"/>
      <c r="H333" s="272"/>
      <c r="I333" s="272"/>
      <c r="J333" s="226"/>
    </row>
    <row r="334" spans="1:10">
      <c r="A334" s="445"/>
      <c r="B334" s="442"/>
      <c r="C334" s="442"/>
      <c r="D334" s="177"/>
      <c r="E334" s="228" t="s">
        <v>2021</v>
      </c>
      <c r="F334" s="438"/>
      <c r="G334" s="438"/>
      <c r="H334" s="272"/>
      <c r="I334" s="272"/>
      <c r="J334" s="226"/>
    </row>
    <row r="335" spans="1:10" ht="38.25">
      <c r="A335" s="445"/>
      <c r="B335" s="442" t="s">
        <v>2053</v>
      </c>
      <c r="C335" s="442"/>
      <c r="D335" s="177"/>
      <c r="E335" s="177" t="s">
        <v>2054</v>
      </c>
      <c r="F335" s="438">
        <v>0</v>
      </c>
      <c r="G335" s="438">
        <f>+F335</f>
        <v>0</v>
      </c>
      <c r="H335" s="272"/>
      <c r="I335" s="272"/>
      <c r="J335" s="226"/>
    </row>
    <row r="336" spans="1:10">
      <c r="A336" s="445"/>
      <c r="B336" s="442"/>
      <c r="C336" s="442"/>
      <c r="D336" s="177"/>
      <c r="E336" s="177" t="s">
        <v>1985</v>
      </c>
      <c r="F336" s="438"/>
      <c r="G336" s="438"/>
      <c r="H336" s="272"/>
      <c r="I336" s="272"/>
      <c r="J336" s="226"/>
    </row>
    <row r="337" spans="1:10">
      <c r="A337" s="445"/>
      <c r="B337" s="442"/>
      <c r="C337" s="442"/>
      <c r="D337" s="177"/>
      <c r="E337" s="228" t="s">
        <v>2001</v>
      </c>
      <c r="F337" s="438"/>
      <c r="G337" s="438"/>
      <c r="H337" s="272"/>
      <c r="I337" s="272"/>
      <c r="J337" s="226"/>
    </row>
    <row r="338" spans="1:10">
      <c r="A338" s="445"/>
      <c r="B338" s="442"/>
      <c r="C338" s="442"/>
      <c r="D338" s="177"/>
      <c r="E338" s="228" t="s">
        <v>2033</v>
      </c>
      <c r="F338" s="438"/>
      <c r="G338" s="438"/>
      <c r="H338" s="272"/>
      <c r="I338" s="272"/>
      <c r="J338" s="226"/>
    </row>
    <row r="339" spans="1:10">
      <c r="A339" s="445"/>
      <c r="B339" s="442"/>
      <c r="C339" s="442"/>
      <c r="D339" s="177"/>
      <c r="E339" s="228" t="s">
        <v>2055</v>
      </c>
      <c r="F339" s="438"/>
      <c r="G339" s="438"/>
      <c r="H339" s="272"/>
      <c r="I339" s="272"/>
      <c r="J339" s="226"/>
    </row>
    <row r="340" spans="1:10">
      <c r="A340" s="445"/>
      <c r="B340" s="442"/>
      <c r="C340" s="442"/>
      <c r="D340" s="177"/>
      <c r="E340" s="228" t="s">
        <v>2056</v>
      </c>
      <c r="F340" s="438"/>
      <c r="G340" s="438"/>
      <c r="H340" s="272"/>
      <c r="I340" s="272"/>
      <c r="J340" s="226"/>
    </row>
    <row r="341" spans="1:10">
      <c r="A341" s="445"/>
      <c r="B341" s="442"/>
      <c r="C341" s="442"/>
      <c r="D341" s="177"/>
      <c r="E341" s="228" t="s">
        <v>2057</v>
      </c>
      <c r="F341" s="438"/>
      <c r="G341" s="438"/>
      <c r="H341" s="272"/>
      <c r="I341" s="272"/>
      <c r="J341" s="226"/>
    </row>
    <row r="342" spans="1:10">
      <c r="A342" s="445"/>
      <c r="B342" s="442"/>
      <c r="C342" s="442"/>
      <c r="D342" s="177"/>
      <c r="E342" s="228" t="s">
        <v>2058</v>
      </c>
      <c r="F342" s="438"/>
      <c r="G342" s="438"/>
      <c r="H342" s="272"/>
      <c r="I342" s="272"/>
      <c r="J342" s="226"/>
    </row>
    <row r="343" spans="1:10">
      <c r="A343" s="445"/>
      <c r="B343" s="442"/>
      <c r="C343" s="442"/>
      <c r="D343" s="177"/>
      <c r="E343" s="228" t="s">
        <v>2059</v>
      </c>
      <c r="F343" s="438"/>
      <c r="G343" s="438"/>
      <c r="H343" s="272"/>
      <c r="I343" s="272"/>
      <c r="J343" s="226"/>
    </row>
    <row r="344" spans="1:10">
      <c r="A344" s="445"/>
      <c r="B344" s="442"/>
      <c r="C344" s="442"/>
      <c r="D344" s="177"/>
      <c r="E344" s="228" t="s">
        <v>2060</v>
      </c>
      <c r="F344" s="438"/>
      <c r="G344" s="438"/>
      <c r="H344" s="272"/>
      <c r="I344" s="272"/>
      <c r="J344" s="226"/>
    </row>
    <row r="345" spans="1:10">
      <c r="A345" s="445"/>
      <c r="B345" s="442"/>
      <c r="C345" s="442"/>
      <c r="D345" s="177"/>
      <c r="E345" s="228" t="s">
        <v>2021</v>
      </c>
      <c r="F345" s="438"/>
      <c r="G345" s="438"/>
      <c r="H345" s="272"/>
      <c r="I345" s="272"/>
      <c r="J345" s="226"/>
    </row>
    <row r="346" spans="1:10" ht="38.25">
      <c r="A346" s="445"/>
      <c r="B346" s="442" t="s">
        <v>1492</v>
      </c>
      <c r="C346" s="442"/>
      <c r="D346" s="177"/>
      <c r="E346" s="177" t="s">
        <v>2054</v>
      </c>
      <c r="F346" s="438">
        <v>8</v>
      </c>
      <c r="G346" s="438">
        <f>+F346*$B$1405</f>
        <v>16</v>
      </c>
      <c r="H346" s="272"/>
      <c r="I346" s="272"/>
      <c r="J346" s="226"/>
    </row>
    <row r="347" spans="1:10">
      <c r="A347" s="445"/>
      <c r="B347" s="442"/>
      <c r="C347" s="442"/>
      <c r="D347" s="177"/>
      <c r="E347" s="177" t="s">
        <v>1985</v>
      </c>
      <c r="F347" s="438"/>
      <c r="G347" s="438"/>
      <c r="H347" s="272"/>
      <c r="I347" s="272"/>
      <c r="J347" s="226"/>
    </row>
    <row r="348" spans="1:10">
      <c r="A348" s="445"/>
      <c r="B348" s="442"/>
      <c r="C348" s="442"/>
      <c r="D348" s="177"/>
      <c r="E348" s="228" t="s">
        <v>2001</v>
      </c>
      <c r="F348" s="438"/>
      <c r="G348" s="438"/>
      <c r="H348" s="272"/>
      <c r="I348" s="272"/>
      <c r="J348" s="226"/>
    </row>
    <row r="349" spans="1:10">
      <c r="A349" s="445"/>
      <c r="B349" s="442"/>
      <c r="C349" s="442"/>
      <c r="D349" s="177"/>
      <c r="E349" s="228" t="s">
        <v>2033</v>
      </c>
      <c r="F349" s="438"/>
      <c r="G349" s="438"/>
      <c r="H349" s="272"/>
      <c r="I349" s="272"/>
      <c r="J349" s="226"/>
    </row>
    <row r="350" spans="1:10">
      <c r="A350" s="445"/>
      <c r="B350" s="442"/>
      <c r="C350" s="442"/>
      <c r="D350" s="177"/>
      <c r="E350" s="228" t="s">
        <v>2055</v>
      </c>
      <c r="F350" s="438"/>
      <c r="G350" s="438"/>
      <c r="H350" s="272"/>
      <c r="I350" s="272"/>
      <c r="J350" s="226"/>
    </row>
    <row r="351" spans="1:10">
      <c r="A351" s="445"/>
      <c r="B351" s="442"/>
      <c r="C351" s="442"/>
      <c r="D351" s="177"/>
      <c r="E351" s="228" t="s">
        <v>2056</v>
      </c>
      <c r="F351" s="438"/>
      <c r="G351" s="438"/>
      <c r="H351" s="272"/>
      <c r="I351" s="272"/>
      <c r="J351" s="226"/>
    </row>
    <row r="352" spans="1:10">
      <c r="A352" s="445"/>
      <c r="B352" s="442"/>
      <c r="C352" s="442"/>
      <c r="D352" s="177"/>
      <c r="E352" s="228" t="s">
        <v>2057</v>
      </c>
      <c r="F352" s="438"/>
      <c r="G352" s="438"/>
      <c r="H352" s="272"/>
      <c r="I352" s="272"/>
      <c r="J352" s="226"/>
    </row>
    <row r="353" spans="1:10">
      <c r="A353" s="445"/>
      <c r="B353" s="442"/>
      <c r="C353" s="442"/>
      <c r="D353" s="177"/>
      <c r="E353" s="228" t="s">
        <v>2058</v>
      </c>
      <c r="F353" s="438"/>
      <c r="G353" s="438"/>
      <c r="H353" s="272"/>
      <c r="I353" s="272"/>
      <c r="J353" s="226"/>
    </row>
    <row r="354" spans="1:10">
      <c r="A354" s="445"/>
      <c r="B354" s="442"/>
      <c r="C354" s="442"/>
      <c r="D354" s="177"/>
      <c r="E354" s="228" t="s">
        <v>2059</v>
      </c>
      <c r="F354" s="438"/>
      <c r="G354" s="438"/>
      <c r="H354" s="272"/>
      <c r="I354" s="272"/>
      <c r="J354" s="226"/>
    </row>
    <row r="355" spans="1:10">
      <c r="A355" s="445"/>
      <c r="B355" s="442"/>
      <c r="C355" s="442"/>
      <c r="D355" s="177"/>
      <c r="E355" s="228" t="s">
        <v>2060</v>
      </c>
      <c r="F355" s="438"/>
      <c r="G355" s="438"/>
      <c r="H355" s="272"/>
      <c r="I355" s="272"/>
      <c r="J355" s="226"/>
    </row>
    <row r="356" spans="1:10" ht="15.75" thickBot="1">
      <c r="A356" s="446"/>
      <c r="B356" s="443"/>
      <c r="C356" s="443"/>
      <c r="D356" s="220"/>
      <c r="E356" s="229" t="s">
        <v>2021</v>
      </c>
      <c r="F356" s="440"/>
      <c r="G356" s="440"/>
      <c r="H356" s="274"/>
      <c r="I356" s="274"/>
      <c r="J356" s="227"/>
    </row>
    <row r="357" spans="1:10">
      <c r="A357" s="444" t="s">
        <v>2077</v>
      </c>
      <c r="B357" s="441" t="s">
        <v>2078</v>
      </c>
      <c r="C357" s="441" t="s">
        <v>2079</v>
      </c>
      <c r="D357" s="219"/>
      <c r="E357" s="219" t="s">
        <v>2080</v>
      </c>
      <c r="F357" s="439">
        <v>0</v>
      </c>
      <c r="G357" s="439">
        <f>+F357</f>
        <v>0</v>
      </c>
      <c r="H357" s="273"/>
      <c r="I357" s="273"/>
      <c r="J357" s="225"/>
    </row>
    <row r="358" spans="1:10" ht="25.5">
      <c r="A358" s="445"/>
      <c r="B358" s="442"/>
      <c r="C358" s="442"/>
      <c r="D358" s="177"/>
      <c r="E358" s="177" t="s">
        <v>2081</v>
      </c>
      <c r="F358" s="438"/>
      <c r="G358" s="438"/>
      <c r="H358" s="272"/>
      <c r="I358" s="272"/>
      <c r="J358" s="226"/>
    </row>
    <row r="359" spans="1:10">
      <c r="A359" s="445"/>
      <c r="B359" s="442" t="s">
        <v>2082</v>
      </c>
      <c r="C359" s="442" t="s">
        <v>2083</v>
      </c>
      <c r="D359" s="177"/>
      <c r="E359" s="177" t="s">
        <v>2080</v>
      </c>
      <c r="F359" s="438">
        <v>4</v>
      </c>
      <c r="G359" s="438">
        <f>+F359*$B$1405</f>
        <v>8</v>
      </c>
      <c r="H359" s="272"/>
      <c r="I359" s="272"/>
      <c r="J359" s="226"/>
    </row>
    <row r="360" spans="1:10">
      <c r="A360" s="445"/>
      <c r="B360" s="442"/>
      <c r="C360" s="442"/>
      <c r="D360" s="177"/>
      <c r="E360" s="177" t="s">
        <v>2084</v>
      </c>
      <c r="F360" s="438"/>
      <c r="G360" s="438"/>
      <c r="H360" s="272"/>
      <c r="I360" s="272"/>
      <c r="J360" s="226"/>
    </row>
    <row r="361" spans="1:10">
      <c r="A361" s="445"/>
      <c r="B361" s="442" t="s">
        <v>1999</v>
      </c>
      <c r="C361" s="442"/>
      <c r="D361" s="177"/>
      <c r="E361" s="177" t="s">
        <v>2000</v>
      </c>
      <c r="F361" s="438">
        <v>4</v>
      </c>
      <c r="G361" s="438">
        <f>+F361*$B$1405</f>
        <v>8</v>
      </c>
      <c r="H361" s="272"/>
      <c r="I361" s="272"/>
      <c r="J361" s="226"/>
    </row>
    <row r="362" spans="1:10">
      <c r="A362" s="445"/>
      <c r="B362" s="442"/>
      <c r="C362" s="442"/>
      <c r="D362" s="177"/>
      <c r="E362" s="177" t="s">
        <v>1985</v>
      </c>
      <c r="F362" s="438"/>
      <c r="G362" s="438"/>
      <c r="H362" s="272"/>
      <c r="I362" s="272"/>
      <c r="J362" s="226"/>
    </row>
    <row r="363" spans="1:10">
      <c r="A363" s="445"/>
      <c r="B363" s="442"/>
      <c r="C363" s="442"/>
      <c r="D363" s="177"/>
      <c r="E363" s="228" t="s">
        <v>2001</v>
      </c>
      <c r="F363" s="438"/>
      <c r="G363" s="438"/>
      <c r="H363" s="272"/>
      <c r="I363" s="272"/>
      <c r="J363" s="226"/>
    </row>
    <row r="364" spans="1:10">
      <c r="A364" s="445"/>
      <c r="B364" s="442"/>
      <c r="C364" s="442"/>
      <c r="D364" s="177"/>
      <c r="E364" s="228" t="s">
        <v>2002</v>
      </c>
      <c r="F364" s="438"/>
      <c r="G364" s="438"/>
      <c r="H364" s="272"/>
      <c r="I364" s="272"/>
      <c r="J364" s="226"/>
    </row>
    <row r="365" spans="1:10">
      <c r="A365" s="445"/>
      <c r="B365" s="442"/>
      <c r="C365" s="442"/>
      <c r="D365" s="177"/>
      <c r="E365" s="228" t="s">
        <v>2003</v>
      </c>
      <c r="F365" s="438"/>
      <c r="G365" s="438"/>
      <c r="H365" s="272"/>
      <c r="I365" s="272"/>
      <c r="J365" s="226"/>
    </row>
    <row r="366" spans="1:10">
      <c r="A366" s="445"/>
      <c r="B366" s="442"/>
      <c r="C366" s="442"/>
      <c r="D366" s="177"/>
      <c r="E366" s="228" t="s">
        <v>2004</v>
      </c>
      <c r="F366" s="438"/>
      <c r="G366" s="438"/>
      <c r="H366" s="272"/>
      <c r="I366" s="272"/>
      <c r="J366" s="226"/>
    </row>
    <row r="367" spans="1:10">
      <c r="A367" s="445"/>
      <c r="B367" s="442"/>
      <c r="C367" s="442"/>
      <c r="D367" s="177"/>
      <c r="E367" s="228" t="s">
        <v>2005</v>
      </c>
      <c r="F367" s="438"/>
      <c r="G367" s="438"/>
      <c r="H367" s="272"/>
      <c r="I367" s="272"/>
      <c r="J367" s="226"/>
    </row>
    <row r="368" spans="1:10">
      <c r="A368" s="445"/>
      <c r="B368" s="442"/>
      <c r="C368" s="442"/>
      <c r="D368" s="177"/>
      <c r="E368" s="228" t="s">
        <v>2006</v>
      </c>
      <c r="F368" s="438"/>
      <c r="G368" s="438"/>
      <c r="H368" s="272"/>
      <c r="I368" s="272"/>
      <c r="J368" s="226"/>
    </row>
    <row r="369" spans="1:10">
      <c r="A369" s="445"/>
      <c r="B369" s="442"/>
      <c r="C369" s="442"/>
      <c r="D369" s="177"/>
      <c r="E369" s="228" t="s">
        <v>2007</v>
      </c>
      <c r="F369" s="438"/>
      <c r="G369" s="438"/>
      <c r="H369" s="272"/>
      <c r="I369" s="272"/>
      <c r="J369" s="226"/>
    </row>
    <row r="370" spans="1:10">
      <c r="A370" s="445"/>
      <c r="B370" s="442"/>
      <c r="C370" s="442"/>
      <c r="D370" s="177"/>
      <c r="E370" s="228" t="s">
        <v>2008</v>
      </c>
      <c r="F370" s="438"/>
      <c r="G370" s="438"/>
      <c r="H370" s="272"/>
      <c r="I370" s="272"/>
      <c r="J370" s="226"/>
    </row>
    <row r="371" spans="1:10">
      <c r="A371" s="445"/>
      <c r="B371" s="442"/>
      <c r="C371" s="442"/>
      <c r="D371" s="177"/>
      <c r="E371" s="228" t="s">
        <v>2009</v>
      </c>
      <c r="F371" s="438"/>
      <c r="G371" s="438"/>
      <c r="H371" s="272"/>
      <c r="I371" s="272"/>
      <c r="J371" s="226"/>
    </row>
    <row r="372" spans="1:10">
      <c r="A372" s="445"/>
      <c r="B372" s="442"/>
      <c r="C372" s="442"/>
      <c r="D372" s="177"/>
      <c r="E372" s="228" t="s">
        <v>2010</v>
      </c>
      <c r="F372" s="438"/>
      <c r="G372" s="438"/>
      <c r="H372" s="272"/>
      <c r="I372" s="272"/>
      <c r="J372" s="226"/>
    </row>
    <row r="373" spans="1:10">
      <c r="A373" s="445"/>
      <c r="B373" s="442"/>
      <c r="C373" s="442"/>
      <c r="D373" s="177"/>
      <c r="E373" s="228" t="s">
        <v>2011</v>
      </c>
      <c r="F373" s="438"/>
      <c r="G373" s="438"/>
      <c r="H373" s="272"/>
      <c r="I373" s="272"/>
      <c r="J373" s="226"/>
    </row>
    <row r="374" spans="1:10" ht="25.5">
      <c r="A374" s="445"/>
      <c r="B374" s="442"/>
      <c r="C374" s="442"/>
      <c r="D374" s="177"/>
      <c r="E374" s="228" t="s">
        <v>2012</v>
      </c>
      <c r="F374" s="438"/>
      <c r="G374" s="438"/>
      <c r="H374" s="272"/>
      <c r="I374" s="272"/>
      <c r="J374" s="226"/>
    </row>
    <row r="375" spans="1:10">
      <c r="A375" s="445"/>
      <c r="B375" s="442"/>
      <c r="C375" s="442"/>
      <c r="D375" s="177"/>
      <c r="E375" s="228" t="s">
        <v>2013</v>
      </c>
      <c r="F375" s="438"/>
      <c r="G375" s="438"/>
      <c r="H375" s="272"/>
      <c r="I375" s="272"/>
      <c r="J375" s="226"/>
    </row>
    <row r="376" spans="1:10">
      <c r="A376" s="445"/>
      <c r="B376" s="442"/>
      <c r="C376" s="442"/>
      <c r="D376" s="177"/>
      <c r="E376" s="228" t="s">
        <v>2014</v>
      </c>
      <c r="F376" s="438"/>
      <c r="G376" s="438"/>
      <c r="H376" s="272"/>
      <c r="I376" s="272"/>
      <c r="J376" s="226"/>
    </row>
    <row r="377" spans="1:10">
      <c r="A377" s="445"/>
      <c r="B377" s="442"/>
      <c r="C377" s="442"/>
      <c r="D377" s="177"/>
      <c r="E377" s="228" t="s">
        <v>2015</v>
      </c>
      <c r="F377" s="438"/>
      <c r="G377" s="438"/>
      <c r="H377" s="272"/>
      <c r="I377" s="272"/>
      <c r="J377" s="226"/>
    </row>
    <row r="378" spans="1:10" ht="25.5">
      <c r="A378" s="445"/>
      <c r="B378" s="442"/>
      <c r="C378" s="442"/>
      <c r="D378" s="177"/>
      <c r="E378" s="228" t="s">
        <v>2016</v>
      </c>
      <c r="F378" s="438"/>
      <c r="G378" s="438"/>
      <c r="H378" s="272"/>
      <c r="I378" s="272"/>
      <c r="J378" s="226"/>
    </row>
    <row r="379" spans="1:10">
      <c r="A379" s="445"/>
      <c r="B379" s="442"/>
      <c r="C379" s="442"/>
      <c r="D379" s="177"/>
      <c r="E379" s="228" t="s">
        <v>2017</v>
      </c>
      <c r="F379" s="438"/>
      <c r="G379" s="438"/>
      <c r="H379" s="272"/>
      <c r="I379" s="272"/>
      <c r="J379" s="226"/>
    </row>
    <row r="380" spans="1:10">
      <c r="A380" s="445"/>
      <c r="B380" s="442"/>
      <c r="C380" s="442"/>
      <c r="D380" s="177"/>
      <c r="E380" s="228" t="s">
        <v>2018</v>
      </c>
      <c r="F380" s="438"/>
      <c r="G380" s="438"/>
      <c r="H380" s="272"/>
      <c r="I380" s="272"/>
      <c r="J380" s="226"/>
    </row>
    <row r="381" spans="1:10">
      <c r="A381" s="445"/>
      <c r="B381" s="442"/>
      <c r="C381" s="442"/>
      <c r="D381" s="177"/>
      <c r="E381" s="228" t="s">
        <v>2019</v>
      </c>
      <c r="F381" s="438"/>
      <c r="G381" s="438"/>
      <c r="H381" s="272"/>
      <c r="I381" s="272"/>
      <c r="J381" s="226"/>
    </row>
    <row r="382" spans="1:10" ht="25.5">
      <c r="A382" s="445"/>
      <c r="B382" s="442"/>
      <c r="C382" s="442"/>
      <c r="D382" s="177"/>
      <c r="E382" s="228" t="s">
        <v>2020</v>
      </c>
      <c r="F382" s="438"/>
      <c r="G382" s="438"/>
      <c r="H382" s="272"/>
      <c r="I382" s="272"/>
      <c r="J382" s="226"/>
    </row>
    <row r="383" spans="1:10">
      <c r="A383" s="445"/>
      <c r="B383" s="442"/>
      <c r="C383" s="442"/>
      <c r="D383" s="177"/>
      <c r="E383" s="228" t="s">
        <v>2021</v>
      </c>
      <c r="F383" s="438"/>
      <c r="G383" s="438"/>
      <c r="H383" s="272"/>
      <c r="I383" s="272"/>
      <c r="J383" s="226"/>
    </row>
    <row r="384" spans="1:10">
      <c r="A384" s="445"/>
      <c r="B384" s="442"/>
      <c r="C384" s="442"/>
      <c r="D384" s="177"/>
      <c r="E384" s="228" t="s">
        <v>2022</v>
      </c>
      <c r="F384" s="438"/>
      <c r="G384" s="438"/>
      <c r="H384" s="272"/>
      <c r="I384" s="272"/>
      <c r="J384" s="226"/>
    </row>
    <row r="385" spans="1:10">
      <c r="A385" s="445"/>
      <c r="B385" s="442"/>
      <c r="C385" s="442"/>
      <c r="D385" s="177"/>
      <c r="E385" s="228" t="s">
        <v>2023</v>
      </c>
      <c r="F385" s="438"/>
      <c r="G385" s="438"/>
      <c r="H385" s="272"/>
      <c r="I385" s="272"/>
      <c r="J385" s="226"/>
    </row>
    <row r="386" spans="1:10">
      <c r="A386" s="445"/>
      <c r="B386" s="442"/>
      <c r="C386" s="442"/>
      <c r="D386" s="177"/>
      <c r="E386" s="228" t="s">
        <v>2024</v>
      </c>
      <c r="F386" s="438"/>
      <c r="G386" s="438"/>
      <c r="H386" s="272"/>
      <c r="I386" s="272"/>
      <c r="J386" s="226"/>
    </row>
    <row r="387" spans="1:10">
      <c r="A387" s="445"/>
      <c r="B387" s="442"/>
      <c r="C387" s="442"/>
      <c r="D387" s="177"/>
      <c r="E387" s="228" t="s">
        <v>2025</v>
      </c>
      <c r="F387" s="438"/>
      <c r="G387" s="438"/>
      <c r="H387" s="272"/>
      <c r="I387" s="272"/>
      <c r="J387" s="226"/>
    </row>
    <row r="388" spans="1:10">
      <c r="A388" s="445"/>
      <c r="B388" s="442"/>
      <c r="C388" s="442"/>
      <c r="D388" s="177"/>
      <c r="E388" s="228" t="s">
        <v>2026</v>
      </c>
      <c r="F388" s="438"/>
      <c r="G388" s="438"/>
      <c r="H388" s="272"/>
      <c r="I388" s="272"/>
      <c r="J388" s="226"/>
    </row>
    <row r="389" spans="1:10">
      <c r="A389" s="445"/>
      <c r="B389" s="442"/>
      <c r="C389" s="442"/>
      <c r="D389" s="177"/>
      <c r="E389" s="228" t="s">
        <v>2027</v>
      </c>
      <c r="F389" s="438"/>
      <c r="G389" s="438"/>
      <c r="H389" s="272"/>
      <c r="I389" s="272"/>
      <c r="J389" s="226"/>
    </row>
    <row r="390" spans="1:10">
      <c r="A390" s="445"/>
      <c r="B390" s="442"/>
      <c r="C390" s="442"/>
      <c r="D390" s="177"/>
      <c r="E390" s="228" t="s">
        <v>2028</v>
      </c>
      <c r="F390" s="438"/>
      <c r="G390" s="438"/>
      <c r="H390" s="272"/>
      <c r="I390" s="272"/>
      <c r="J390" s="226"/>
    </row>
    <row r="391" spans="1:10">
      <c r="A391" s="445"/>
      <c r="B391" s="442" t="s">
        <v>2085</v>
      </c>
      <c r="C391" s="442" t="s">
        <v>2079</v>
      </c>
      <c r="D391" s="177"/>
      <c r="E391" s="177" t="s">
        <v>2080</v>
      </c>
      <c r="F391" s="438">
        <v>0</v>
      </c>
      <c r="G391" s="438">
        <f>+F391</f>
        <v>0</v>
      </c>
      <c r="H391" s="272"/>
      <c r="I391" s="272"/>
      <c r="J391" s="226"/>
    </row>
    <row r="392" spans="1:10" ht="25.5">
      <c r="A392" s="445"/>
      <c r="B392" s="442"/>
      <c r="C392" s="442"/>
      <c r="D392" s="177"/>
      <c r="E392" s="177" t="s">
        <v>2086</v>
      </c>
      <c r="F392" s="438"/>
      <c r="G392" s="438"/>
      <c r="H392" s="272"/>
      <c r="I392" s="272"/>
      <c r="J392" s="226"/>
    </row>
    <row r="393" spans="1:10">
      <c r="A393" s="445"/>
      <c r="B393" s="442" t="s">
        <v>2087</v>
      </c>
      <c r="C393" s="442" t="s">
        <v>2079</v>
      </c>
      <c r="D393" s="177"/>
      <c r="E393" s="177" t="s">
        <v>2080</v>
      </c>
      <c r="F393" s="438">
        <v>0</v>
      </c>
      <c r="G393" s="438">
        <f>+F393</f>
        <v>0</v>
      </c>
      <c r="H393" s="272"/>
      <c r="I393" s="272"/>
      <c r="J393" s="226"/>
    </row>
    <row r="394" spans="1:10" ht="25.5">
      <c r="A394" s="445"/>
      <c r="B394" s="442"/>
      <c r="C394" s="442"/>
      <c r="D394" s="177"/>
      <c r="E394" s="177" t="s">
        <v>2088</v>
      </c>
      <c r="F394" s="438"/>
      <c r="G394" s="438"/>
      <c r="H394" s="272"/>
      <c r="I394" s="272"/>
      <c r="J394" s="226"/>
    </row>
    <row r="395" spans="1:10">
      <c r="A395" s="445"/>
      <c r="B395" s="442" t="s">
        <v>2089</v>
      </c>
      <c r="C395" s="442" t="s">
        <v>2090</v>
      </c>
      <c r="D395" s="177"/>
      <c r="E395" s="177" t="s">
        <v>2080</v>
      </c>
      <c r="F395" s="438">
        <v>0</v>
      </c>
      <c r="G395" s="438">
        <f>+F395</f>
        <v>0</v>
      </c>
      <c r="H395" s="272"/>
      <c r="I395" s="272"/>
      <c r="J395" s="226"/>
    </row>
    <row r="396" spans="1:10">
      <c r="A396" s="445"/>
      <c r="B396" s="442"/>
      <c r="C396" s="442"/>
      <c r="D396" s="177"/>
      <c r="E396" s="177" t="s">
        <v>2091</v>
      </c>
      <c r="F396" s="438"/>
      <c r="G396" s="438"/>
      <c r="H396" s="272"/>
      <c r="I396" s="272"/>
      <c r="J396" s="226"/>
    </row>
    <row r="397" spans="1:10">
      <c r="A397" s="445"/>
      <c r="B397" s="442" t="s">
        <v>2029</v>
      </c>
      <c r="C397" s="442" t="s">
        <v>2092</v>
      </c>
      <c r="D397" s="177"/>
      <c r="E397" s="177" t="s">
        <v>2080</v>
      </c>
      <c r="F397" s="438">
        <v>0</v>
      </c>
      <c r="G397" s="438">
        <f>+F397</f>
        <v>0</v>
      </c>
      <c r="H397" s="272"/>
      <c r="I397" s="272"/>
      <c r="J397" s="226"/>
    </row>
    <row r="398" spans="1:10">
      <c r="A398" s="445"/>
      <c r="B398" s="442"/>
      <c r="C398" s="442"/>
      <c r="D398" s="177"/>
      <c r="E398" s="177" t="s">
        <v>2093</v>
      </c>
      <c r="F398" s="438"/>
      <c r="G398" s="438"/>
      <c r="H398" s="272"/>
      <c r="I398" s="272"/>
      <c r="J398" s="226"/>
    </row>
    <row r="399" spans="1:10">
      <c r="A399" s="445"/>
      <c r="B399" s="442" t="s">
        <v>2030</v>
      </c>
      <c r="C399" s="442"/>
      <c r="D399" s="177"/>
      <c r="E399" s="177" t="s">
        <v>2000</v>
      </c>
      <c r="F399" s="438">
        <v>4</v>
      </c>
      <c r="G399" s="438">
        <f>+F399*$B$1405</f>
        <v>8</v>
      </c>
      <c r="H399" s="272"/>
      <c r="I399" s="272"/>
      <c r="J399" s="226"/>
    </row>
    <row r="400" spans="1:10">
      <c r="A400" s="445"/>
      <c r="B400" s="442"/>
      <c r="C400" s="442"/>
      <c r="D400" s="177"/>
      <c r="E400" s="177" t="s">
        <v>1985</v>
      </c>
      <c r="F400" s="438"/>
      <c r="G400" s="438"/>
      <c r="H400" s="272"/>
      <c r="I400" s="272"/>
      <c r="J400" s="226"/>
    </row>
    <row r="401" spans="1:10">
      <c r="A401" s="445"/>
      <c r="B401" s="442"/>
      <c r="C401" s="442"/>
      <c r="D401" s="177"/>
      <c r="E401" s="228" t="s">
        <v>2001</v>
      </c>
      <c r="F401" s="438"/>
      <c r="G401" s="438"/>
      <c r="H401" s="272"/>
      <c r="I401" s="272"/>
      <c r="J401" s="226"/>
    </row>
    <row r="402" spans="1:10">
      <c r="A402" s="445"/>
      <c r="B402" s="442"/>
      <c r="C402" s="442"/>
      <c r="D402" s="177"/>
      <c r="E402" s="228" t="s">
        <v>2002</v>
      </c>
      <c r="F402" s="438"/>
      <c r="G402" s="438"/>
      <c r="H402" s="272"/>
      <c r="I402" s="272"/>
      <c r="J402" s="226"/>
    </row>
    <row r="403" spans="1:10">
      <c r="A403" s="445"/>
      <c r="B403" s="442"/>
      <c r="C403" s="442"/>
      <c r="D403" s="177"/>
      <c r="E403" s="228" t="s">
        <v>2003</v>
      </c>
      <c r="F403" s="438"/>
      <c r="G403" s="438"/>
      <c r="H403" s="272"/>
      <c r="I403" s="272"/>
      <c r="J403" s="226"/>
    </row>
    <row r="404" spans="1:10">
      <c r="A404" s="445"/>
      <c r="B404" s="442"/>
      <c r="C404" s="442"/>
      <c r="D404" s="177"/>
      <c r="E404" s="228" t="s">
        <v>2004</v>
      </c>
      <c r="F404" s="438"/>
      <c r="G404" s="438"/>
      <c r="H404" s="272"/>
      <c r="I404" s="272"/>
      <c r="J404" s="226"/>
    </row>
    <row r="405" spans="1:10">
      <c r="A405" s="445"/>
      <c r="B405" s="442"/>
      <c r="C405" s="442"/>
      <c r="D405" s="177"/>
      <c r="E405" s="228" t="s">
        <v>2005</v>
      </c>
      <c r="F405" s="438"/>
      <c r="G405" s="438"/>
      <c r="H405" s="272"/>
      <c r="I405" s="272"/>
      <c r="J405" s="226"/>
    </row>
    <row r="406" spans="1:10">
      <c r="A406" s="445"/>
      <c r="B406" s="442"/>
      <c r="C406" s="442"/>
      <c r="D406" s="177"/>
      <c r="E406" s="228" t="s">
        <v>2006</v>
      </c>
      <c r="F406" s="438"/>
      <c r="G406" s="438"/>
      <c r="H406" s="272"/>
      <c r="I406" s="272"/>
      <c r="J406" s="226"/>
    </row>
    <row r="407" spans="1:10">
      <c r="A407" s="445"/>
      <c r="B407" s="442"/>
      <c r="C407" s="442"/>
      <c r="D407" s="177"/>
      <c r="E407" s="228" t="s">
        <v>2007</v>
      </c>
      <c r="F407" s="438"/>
      <c r="G407" s="438"/>
      <c r="H407" s="272"/>
      <c r="I407" s="272"/>
      <c r="J407" s="226"/>
    </row>
    <row r="408" spans="1:10">
      <c r="A408" s="445"/>
      <c r="B408" s="442"/>
      <c r="C408" s="442"/>
      <c r="D408" s="177"/>
      <c r="E408" s="228" t="s">
        <v>2008</v>
      </c>
      <c r="F408" s="438"/>
      <c r="G408" s="438"/>
      <c r="H408" s="272"/>
      <c r="I408" s="272"/>
      <c r="J408" s="226"/>
    </row>
    <row r="409" spans="1:10">
      <c r="A409" s="445"/>
      <c r="B409" s="442"/>
      <c r="C409" s="442"/>
      <c r="D409" s="177"/>
      <c r="E409" s="228" t="s">
        <v>2009</v>
      </c>
      <c r="F409" s="438"/>
      <c r="G409" s="438"/>
      <c r="H409" s="272"/>
      <c r="I409" s="272"/>
      <c r="J409" s="226"/>
    </row>
    <row r="410" spans="1:10">
      <c r="A410" s="445"/>
      <c r="B410" s="442"/>
      <c r="C410" s="442"/>
      <c r="D410" s="177"/>
      <c r="E410" s="228" t="s">
        <v>2010</v>
      </c>
      <c r="F410" s="438"/>
      <c r="G410" s="438"/>
      <c r="H410" s="272"/>
      <c r="I410" s="272"/>
      <c r="J410" s="226"/>
    </row>
    <row r="411" spans="1:10">
      <c r="A411" s="445"/>
      <c r="B411" s="442"/>
      <c r="C411" s="442"/>
      <c r="D411" s="177"/>
      <c r="E411" s="228" t="s">
        <v>2011</v>
      </c>
      <c r="F411" s="438"/>
      <c r="G411" s="438"/>
      <c r="H411" s="272"/>
      <c r="I411" s="272"/>
      <c r="J411" s="226"/>
    </row>
    <row r="412" spans="1:10" ht="25.5">
      <c r="A412" s="445"/>
      <c r="B412" s="442"/>
      <c r="C412" s="442"/>
      <c r="D412" s="177"/>
      <c r="E412" s="228" t="s">
        <v>2012</v>
      </c>
      <c r="F412" s="438"/>
      <c r="G412" s="438"/>
      <c r="H412" s="272"/>
      <c r="I412" s="272"/>
      <c r="J412" s="226"/>
    </row>
    <row r="413" spans="1:10">
      <c r="A413" s="445"/>
      <c r="B413" s="442"/>
      <c r="C413" s="442"/>
      <c r="D413" s="177"/>
      <c r="E413" s="228" t="s">
        <v>2013</v>
      </c>
      <c r="F413" s="438"/>
      <c r="G413" s="438"/>
      <c r="H413" s="272"/>
      <c r="I413" s="272"/>
      <c r="J413" s="226"/>
    </row>
    <row r="414" spans="1:10">
      <c r="A414" s="445"/>
      <c r="B414" s="442"/>
      <c r="C414" s="442"/>
      <c r="D414" s="177"/>
      <c r="E414" s="228" t="s">
        <v>2014</v>
      </c>
      <c r="F414" s="438"/>
      <c r="G414" s="438"/>
      <c r="H414" s="272"/>
      <c r="I414" s="272"/>
      <c r="J414" s="226"/>
    </row>
    <row r="415" spans="1:10">
      <c r="A415" s="445"/>
      <c r="B415" s="442"/>
      <c r="C415" s="442"/>
      <c r="D415" s="177"/>
      <c r="E415" s="228" t="s">
        <v>2015</v>
      </c>
      <c r="F415" s="438"/>
      <c r="G415" s="438"/>
      <c r="H415" s="272"/>
      <c r="I415" s="272"/>
      <c r="J415" s="226"/>
    </row>
    <row r="416" spans="1:10" ht="25.5">
      <c r="A416" s="445"/>
      <c r="B416" s="442"/>
      <c r="C416" s="442"/>
      <c r="D416" s="177"/>
      <c r="E416" s="228" t="s">
        <v>2016</v>
      </c>
      <c r="F416" s="438"/>
      <c r="G416" s="438"/>
      <c r="H416" s="272"/>
      <c r="I416" s="272"/>
      <c r="J416" s="226"/>
    </row>
    <row r="417" spans="1:10">
      <c r="A417" s="445"/>
      <c r="B417" s="442"/>
      <c r="C417" s="442"/>
      <c r="D417" s="177"/>
      <c r="E417" s="228" t="s">
        <v>2017</v>
      </c>
      <c r="F417" s="438"/>
      <c r="G417" s="438"/>
      <c r="H417" s="272"/>
      <c r="I417" s="272"/>
      <c r="J417" s="226"/>
    </row>
    <row r="418" spans="1:10">
      <c r="A418" s="445"/>
      <c r="B418" s="442"/>
      <c r="C418" s="442"/>
      <c r="D418" s="177"/>
      <c r="E418" s="228" t="s">
        <v>2018</v>
      </c>
      <c r="F418" s="438"/>
      <c r="G418" s="438"/>
      <c r="H418" s="272"/>
      <c r="I418" s="272"/>
      <c r="J418" s="226"/>
    </row>
    <row r="419" spans="1:10">
      <c r="A419" s="445"/>
      <c r="B419" s="442"/>
      <c r="C419" s="442"/>
      <c r="D419" s="177"/>
      <c r="E419" s="228" t="s">
        <v>2019</v>
      </c>
      <c r="F419" s="438"/>
      <c r="G419" s="438"/>
      <c r="H419" s="272"/>
      <c r="I419" s="272"/>
      <c r="J419" s="226"/>
    </row>
    <row r="420" spans="1:10" ht="25.5">
      <c r="A420" s="445"/>
      <c r="B420" s="442"/>
      <c r="C420" s="442"/>
      <c r="D420" s="177"/>
      <c r="E420" s="228" t="s">
        <v>2020</v>
      </c>
      <c r="F420" s="438"/>
      <c r="G420" s="438"/>
      <c r="H420" s="272"/>
      <c r="I420" s="272"/>
      <c r="J420" s="226"/>
    </row>
    <row r="421" spans="1:10">
      <c r="A421" s="445"/>
      <c r="B421" s="442"/>
      <c r="C421" s="442"/>
      <c r="D421" s="177"/>
      <c r="E421" s="228" t="s">
        <v>2021</v>
      </c>
      <c r="F421" s="438"/>
      <c r="G421" s="438"/>
      <c r="H421" s="272"/>
      <c r="I421" s="272"/>
      <c r="J421" s="226"/>
    </row>
    <row r="422" spans="1:10">
      <c r="A422" s="445"/>
      <c r="B422" s="442"/>
      <c r="C422" s="442"/>
      <c r="D422" s="177"/>
      <c r="E422" s="228" t="s">
        <v>2022</v>
      </c>
      <c r="F422" s="438"/>
      <c r="G422" s="438"/>
      <c r="H422" s="272"/>
      <c r="I422" s="272"/>
      <c r="J422" s="226"/>
    </row>
    <row r="423" spans="1:10">
      <c r="A423" s="445"/>
      <c r="B423" s="442"/>
      <c r="C423" s="442"/>
      <c r="D423" s="177"/>
      <c r="E423" s="228" t="s">
        <v>2023</v>
      </c>
      <c r="F423" s="438"/>
      <c r="G423" s="438"/>
      <c r="H423" s="272"/>
      <c r="I423" s="272"/>
      <c r="J423" s="226"/>
    </row>
    <row r="424" spans="1:10">
      <c r="A424" s="445"/>
      <c r="B424" s="442"/>
      <c r="C424" s="442"/>
      <c r="D424" s="177"/>
      <c r="E424" s="228" t="s">
        <v>2024</v>
      </c>
      <c r="F424" s="438"/>
      <c r="G424" s="438"/>
      <c r="H424" s="272"/>
      <c r="I424" s="272"/>
      <c r="J424" s="226"/>
    </row>
    <row r="425" spans="1:10">
      <c r="A425" s="445"/>
      <c r="B425" s="442"/>
      <c r="C425" s="442"/>
      <c r="D425" s="177"/>
      <c r="E425" s="228" t="s">
        <v>2025</v>
      </c>
      <c r="F425" s="438"/>
      <c r="G425" s="438"/>
      <c r="H425" s="272"/>
      <c r="I425" s="272"/>
      <c r="J425" s="226"/>
    </row>
    <row r="426" spans="1:10">
      <c r="A426" s="445"/>
      <c r="B426" s="442"/>
      <c r="C426" s="442"/>
      <c r="D426" s="177"/>
      <c r="E426" s="228" t="s">
        <v>2026</v>
      </c>
      <c r="F426" s="438"/>
      <c r="G426" s="438"/>
      <c r="H426" s="272"/>
      <c r="I426" s="272"/>
      <c r="J426" s="226"/>
    </row>
    <row r="427" spans="1:10">
      <c r="A427" s="445"/>
      <c r="B427" s="442"/>
      <c r="C427" s="442"/>
      <c r="D427" s="177"/>
      <c r="E427" s="228" t="s">
        <v>2027</v>
      </c>
      <c r="F427" s="438"/>
      <c r="G427" s="438"/>
      <c r="H427" s="272"/>
      <c r="I427" s="272"/>
      <c r="J427" s="226"/>
    </row>
    <row r="428" spans="1:10">
      <c r="A428" s="445"/>
      <c r="B428" s="442"/>
      <c r="C428" s="442"/>
      <c r="D428" s="177"/>
      <c r="E428" s="228" t="s">
        <v>2028</v>
      </c>
      <c r="F428" s="438"/>
      <c r="G428" s="438"/>
      <c r="H428" s="272"/>
      <c r="I428" s="272"/>
      <c r="J428" s="226"/>
    </row>
    <row r="429" spans="1:10" ht="38.25">
      <c r="A429" s="445"/>
      <c r="B429" s="442" t="s">
        <v>2062</v>
      </c>
      <c r="C429" s="442"/>
      <c r="D429" s="177"/>
      <c r="E429" s="177" t="s">
        <v>2054</v>
      </c>
      <c r="F429" s="438">
        <v>0</v>
      </c>
      <c r="G429" s="438">
        <f>+F429</f>
        <v>0</v>
      </c>
      <c r="H429" s="272"/>
      <c r="I429" s="272"/>
      <c r="J429" s="226"/>
    </row>
    <row r="430" spans="1:10">
      <c r="A430" s="445"/>
      <c r="B430" s="442"/>
      <c r="C430" s="442"/>
      <c r="D430" s="177"/>
      <c r="E430" s="177" t="s">
        <v>1985</v>
      </c>
      <c r="F430" s="438"/>
      <c r="G430" s="438"/>
      <c r="H430" s="272"/>
      <c r="I430" s="272"/>
      <c r="J430" s="226"/>
    </row>
    <row r="431" spans="1:10">
      <c r="A431" s="445"/>
      <c r="B431" s="442"/>
      <c r="C431" s="442"/>
      <c r="D431" s="177"/>
      <c r="E431" s="228" t="s">
        <v>2001</v>
      </c>
      <c r="F431" s="438"/>
      <c r="G431" s="438"/>
      <c r="H431" s="272"/>
      <c r="I431" s="272"/>
      <c r="J431" s="226"/>
    </row>
    <row r="432" spans="1:10">
      <c r="A432" s="445"/>
      <c r="B432" s="442"/>
      <c r="C432" s="442"/>
      <c r="D432" s="177"/>
      <c r="E432" s="228" t="s">
        <v>2033</v>
      </c>
      <c r="F432" s="438"/>
      <c r="G432" s="438"/>
      <c r="H432" s="272"/>
      <c r="I432" s="272"/>
      <c r="J432" s="226"/>
    </row>
    <row r="433" spans="1:10">
      <c r="A433" s="445"/>
      <c r="B433" s="442"/>
      <c r="C433" s="442"/>
      <c r="D433" s="177"/>
      <c r="E433" s="228" t="s">
        <v>2055</v>
      </c>
      <c r="F433" s="438"/>
      <c r="G433" s="438"/>
      <c r="H433" s="272"/>
      <c r="I433" s="272"/>
      <c r="J433" s="226"/>
    </row>
    <row r="434" spans="1:10">
      <c r="A434" s="445"/>
      <c r="B434" s="442"/>
      <c r="C434" s="442"/>
      <c r="D434" s="177"/>
      <c r="E434" s="228" t="s">
        <v>2056</v>
      </c>
      <c r="F434" s="438"/>
      <c r="G434" s="438"/>
      <c r="H434" s="272"/>
      <c r="I434" s="272"/>
      <c r="J434" s="226"/>
    </row>
    <row r="435" spans="1:10">
      <c r="A435" s="445"/>
      <c r="B435" s="442"/>
      <c r="C435" s="442"/>
      <c r="D435" s="177"/>
      <c r="E435" s="228" t="s">
        <v>2057</v>
      </c>
      <c r="F435" s="438"/>
      <c r="G435" s="438"/>
      <c r="H435" s="272"/>
      <c r="I435" s="272"/>
      <c r="J435" s="226"/>
    </row>
    <row r="436" spans="1:10">
      <c r="A436" s="445"/>
      <c r="B436" s="442"/>
      <c r="C436" s="442"/>
      <c r="D436" s="177"/>
      <c r="E436" s="228" t="s">
        <v>2058</v>
      </c>
      <c r="F436" s="438"/>
      <c r="G436" s="438"/>
      <c r="H436" s="272"/>
      <c r="I436" s="272"/>
      <c r="J436" s="226"/>
    </row>
    <row r="437" spans="1:10">
      <c r="A437" s="445"/>
      <c r="B437" s="442"/>
      <c r="C437" s="442"/>
      <c r="D437" s="177"/>
      <c r="E437" s="228" t="s">
        <v>2059</v>
      </c>
      <c r="F437" s="438"/>
      <c r="G437" s="438"/>
      <c r="H437" s="272"/>
      <c r="I437" s="272"/>
      <c r="J437" s="226"/>
    </row>
    <row r="438" spans="1:10">
      <c r="A438" s="445"/>
      <c r="B438" s="442"/>
      <c r="C438" s="442"/>
      <c r="D438" s="177"/>
      <c r="E438" s="228" t="s">
        <v>2060</v>
      </c>
      <c r="F438" s="438"/>
      <c r="G438" s="438"/>
      <c r="H438" s="272"/>
      <c r="I438" s="272"/>
      <c r="J438" s="226"/>
    </row>
    <row r="439" spans="1:10">
      <c r="A439" s="445"/>
      <c r="B439" s="442"/>
      <c r="C439" s="442"/>
      <c r="D439" s="177"/>
      <c r="E439" s="228" t="s">
        <v>2021</v>
      </c>
      <c r="F439" s="438"/>
      <c r="G439" s="438"/>
      <c r="H439" s="272"/>
      <c r="I439" s="272"/>
      <c r="J439" s="226"/>
    </row>
    <row r="440" spans="1:10">
      <c r="A440" s="445"/>
      <c r="B440" s="442" t="s">
        <v>2031</v>
      </c>
      <c r="C440" s="442"/>
      <c r="D440" s="177"/>
      <c r="E440" s="177" t="s">
        <v>2063</v>
      </c>
      <c r="F440" s="438">
        <v>4</v>
      </c>
      <c r="G440" s="438">
        <f>+F440*$B$1405</f>
        <v>8</v>
      </c>
      <c r="H440" s="272"/>
      <c r="I440" s="272"/>
      <c r="J440" s="226"/>
    </row>
    <row r="441" spans="1:10">
      <c r="A441" s="445"/>
      <c r="B441" s="442"/>
      <c r="C441" s="442"/>
      <c r="D441" s="177"/>
      <c r="E441" s="177" t="s">
        <v>1985</v>
      </c>
      <c r="F441" s="438"/>
      <c r="G441" s="438"/>
      <c r="H441" s="272"/>
      <c r="I441" s="272"/>
      <c r="J441" s="226"/>
    </row>
    <row r="442" spans="1:10">
      <c r="A442" s="445"/>
      <c r="B442" s="442"/>
      <c r="C442" s="442"/>
      <c r="D442" s="177"/>
      <c r="E442" s="228" t="s">
        <v>2001</v>
      </c>
      <c r="F442" s="438"/>
      <c r="G442" s="438"/>
      <c r="H442" s="272"/>
      <c r="I442" s="272"/>
      <c r="J442" s="226"/>
    </row>
    <row r="443" spans="1:10">
      <c r="A443" s="445"/>
      <c r="B443" s="442"/>
      <c r="C443" s="442"/>
      <c r="D443" s="177"/>
      <c r="E443" s="228" t="s">
        <v>2064</v>
      </c>
      <c r="F443" s="438"/>
      <c r="G443" s="438"/>
      <c r="H443" s="272"/>
      <c r="I443" s="272"/>
      <c r="J443" s="226"/>
    </row>
    <row r="444" spans="1:10">
      <c r="A444" s="445"/>
      <c r="B444" s="442"/>
      <c r="C444" s="442"/>
      <c r="D444" s="177"/>
      <c r="E444" s="228" t="s">
        <v>2065</v>
      </c>
      <c r="F444" s="438"/>
      <c r="G444" s="438"/>
      <c r="H444" s="272"/>
      <c r="I444" s="272"/>
      <c r="J444" s="226"/>
    </row>
    <row r="445" spans="1:10">
      <c r="A445" s="445"/>
      <c r="B445" s="442"/>
      <c r="C445" s="442"/>
      <c r="D445" s="177"/>
      <c r="E445" s="228" t="s">
        <v>2066</v>
      </c>
      <c r="F445" s="438"/>
      <c r="G445" s="438"/>
      <c r="H445" s="272"/>
      <c r="I445" s="272"/>
      <c r="J445" s="226"/>
    </row>
    <row r="446" spans="1:10">
      <c r="A446" s="445"/>
      <c r="B446" s="442"/>
      <c r="C446" s="442"/>
      <c r="D446" s="177"/>
      <c r="E446" s="228" t="s">
        <v>2067</v>
      </c>
      <c r="F446" s="438"/>
      <c r="G446" s="438"/>
      <c r="H446" s="272"/>
      <c r="I446" s="272"/>
      <c r="J446" s="226"/>
    </row>
    <row r="447" spans="1:10">
      <c r="A447" s="445"/>
      <c r="B447" s="442"/>
      <c r="C447" s="442"/>
      <c r="D447" s="177"/>
      <c r="E447" s="228" t="s">
        <v>2068</v>
      </c>
      <c r="F447" s="438"/>
      <c r="G447" s="438"/>
      <c r="H447" s="272"/>
      <c r="I447" s="272"/>
      <c r="J447" s="226"/>
    </row>
    <row r="448" spans="1:10">
      <c r="A448" s="445"/>
      <c r="B448" s="442"/>
      <c r="C448" s="442"/>
      <c r="D448" s="177"/>
      <c r="E448" s="228" t="s">
        <v>2069</v>
      </c>
      <c r="F448" s="438"/>
      <c r="G448" s="438"/>
      <c r="H448" s="272"/>
      <c r="I448" s="272"/>
      <c r="J448" s="226"/>
    </row>
    <row r="449" spans="1:10">
      <c r="A449" s="445"/>
      <c r="B449" s="442"/>
      <c r="C449" s="442"/>
      <c r="D449" s="177"/>
      <c r="E449" s="228" t="s">
        <v>2070</v>
      </c>
      <c r="F449" s="438"/>
      <c r="G449" s="438"/>
      <c r="H449" s="272"/>
      <c r="I449" s="272"/>
      <c r="J449" s="226"/>
    </row>
    <row r="450" spans="1:10">
      <c r="A450" s="445"/>
      <c r="B450" s="442"/>
      <c r="C450" s="442"/>
      <c r="D450" s="177"/>
      <c r="E450" s="228" t="s">
        <v>2071</v>
      </c>
      <c r="F450" s="438"/>
      <c r="G450" s="438"/>
      <c r="H450" s="272"/>
      <c r="I450" s="272"/>
      <c r="J450" s="226"/>
    </row>
    <row r="451" spans="1:10">
      <c r="A451" s="445"/>
      <c r="B451" s="442"/>
      <c r="C451" s="442"/>
      <c r="D451" s="177"/>
      <c r="E451" s="228" t="s">
        <v>2072</v>
      </c>
      <c r="F451" s="438"/>
      <c r="G451" s="438"/>
      <c r="H451" s="272"/>
      <c r="I451" s="272"/>
      <c r="J451" s="226"/>
    </row>
    <row r="452" spans="1:10">
      <c r="A452" s="445"/>
      <c r="B452" s="442"/>
      <c r="C452" s="442"/>
      <c r="D452" s="177"/>
      <c r="E452" s="228" t="s">
        <v>2021</v>
      </c>
      <c r="F452" s="438"/>
      <c r="G452" s="438"/>
      <c r="H452" s="272"/>
      <c r="I452" s="272"/>
      <c r="J452" s="226"/>
    </row>
    <row r="453" spans="1:10">
      <c r="A453" s="445"/>
      <c r="B453" s="442" t="s">
        <v>2041</v>
      </c>
      <c r="C453" s="442"/>
      <c r="D453" s="177"/>
      <c r="E453" s="177" t="s">
        <v>2042</v>
      </c>
      <c r="F453" s="438">
        <v>0</v>
      </c>
      <c r="G453" s="438">
        <f>+F453</f>
        <v>0</v>
      </c>
      <c r="H453" s="272"/>
      <c r="I453" s="272"/>
      <c r="J453" s="226"/>
    </row>
    <row r="454" spans="1:10" ht="51">
      <c r="A454" s="445"/>
      <c r="B454" s="442"/>
      <c r="C454" s="442"/>
      <c r="D454" s="177"/>
      <c r="E454" s="177" t="s">
        <v>2043</v>
      </c>
      <c r="F454" s="438"/>
      <c r="G454" s="438"/>
      <c r="H454" s="272"/>
      <c r="I454" s="272"/>
      <c r="J454" s="226"/>
    </row>
    <row r="455" spans="1:10">
      <c r="A455" s="445"/>
      <c r="B455" s="442"/>
      <c r="C455" s="442"/>
      <c r="D455" s="177"/>
      <c r="E455" s="177" t="s">
        <v>1985</v>
      </c>
      <c r="F455" s="438"/>
      <c r="G455" s="438"/>
      <c r="H455" s="272"/>
      <c r="I455" s="272"/>
      <c r="J455" s="226"/>
    </row>
    <row r="456" spans="1:10">
      <c r="A456" s="445"/>
      <c r="B456" s="442"/>
      <c r="C456" s="442"/>
      <c r="D456" s="177"/>
      <c r="E456" s="228" t="s">
        <v>2001</v>
      </c>
      <c r="F456" s="438"/>
      <c r="G456" s="438"/>
      <c r="H456" s="272"/>
      <c r="I456" s="272"/>
      <c r="J456" s="226"/>
    </row>
    <row r="457" spans="1:10">
      <c r="A457" s="445"/>
      <c r="B457" s="442"/>
      <c r="C457" s="442"/>
      <c r="D457" s="177"/>
      <c r="E457" s="228" t="s">
        <v>2044</v>
      </c>
      <c r="F457" s="438"/>
      <c r="G457" s="438"/>
      <c r="H457" s="272"/>
      <c r="I457" s="272"/>
      <c r="J457" s="226"/>
    </row>
    <row r="458" spans="1:10">
      <c r="A458" s="445"/>
      <c r="B458" s="442"/>
      <c r="C458" s="442"/>
      <c r="D458" s="177"/>
      <c r="E458" s="228" t="s">
        <v>2045</v>
      </c>
      <c r="F458" s="438"/>
      <c r="G458" s="438"/>
      <c r="H458" s="272"/>
      <c r="I458" s="272"/>
      <c r="J458" s="226"/>
    </row>
    <row r="459" spans="1:10">
      <c r="A459" s="445"/>
      <c r="B459" s="442"/>
      <c r="C459" s="442"/>
      <c r="D459" s="177"/>
      <c r="E459" s="228" t="s">
        <v>2046</v>
      </c>
      <c r="F459" s="438"/>
      <c r="G459" s="438"/>
      <c r="H459" s="272"/>
      <c r="I459" s="272"/>
      <c r="J459" s="226"/>
    </row>
    <row r="460" spans="1:10">
      <c r="A460" s="445"/>
      <c r="B460" s="442"/>
      <c r="C460" s="442"/>
      <c r="D460" s="177"/>
      <c r="E460" s="228" t="s">
        <v>2047</v>
      </c>
      <c r="F460" s="438"/>
      <c r="G460" s="438"/>
      <c r="H460" s="272"/>
      <c r="I460" s="272"/>
      <c r="J460" s="226"/>
    </row>
    <row r="461" spans="1:10">
      <c r="A461" s="445"/>
      <c r="B461" s="442"/>
      <c r="C461" s="442"/>
      <c r="D461" s="177"/>
      <c r="E461" s="228" t="s">
        <v>2048</v>
      </c>
      <c r="F461" s="438"/>
      <c r="G461" s="438"/>
      <c r="H461" s="272"/>
      <c r="I461" s="272"/>
      <c r="J461" s="226"/>
    </row>
    <row r="462" spans="1:10" ht="25.5">
      <c r="A462" s="445"/>
      <c r="B462" s="442"/>
      <c r="C462" s="442"/>
      <c r="D462" s="177"/>
      <c r="E462" s="228" t="s">
        <v>2049</v>
      </c>
      <c r="F462" s="438"/>
      <c r="G462" s="438"/>
      <c r="H462" s="272"/>
      <c r="I462" s="272"/>
      <c r="J462" s="226"/>
    </row>
    <row r="463" spans="1:10" ht="25.5">
      <c r="A463" s="445"/>
      <c r="B463" s="442"/>
      <c r="C463" s="442"/>
      <c r="D463" s="177"/>
      <c r="E463" s="228" t="s">
        <v>2050</v>
      </c>
      <c r="F463" s="438"/>
      <c r="G463" s="438"/>
      <c r="H463" s="272"/>
      <c r="I463" s="272"/>
      <c r="J463" s="226"/>
    </row>
    <row r="464" spans="1:10">
      <c r="A464" s="445"/>
      <c r="B464" s="442"/>
      <c r="C464" s="442"/>
      <c r="D464" s="177"/>
      <c r="E464" s="228" t="s">
        <v>2051</v>
      </c>
      <c r="F464" s="438"/>
      <c r="G464" s="438"/>
      <c r="H464" s="272"/>
      <c r="I464" s="272"/>
      <c r="J464" s="226"/>
    </row>
    <row r="465" spans="1:10">
      <c r="A465" s="445"/>
      <c r="B465" s="442"/>
      <c r="C465" s="442"/>
      <c r="D465" s="177"/>
      <c r="E465" s="228" t="s">
        <v>2052</v>
      </c>
      <c r="F465" s="438"/>
      <c r="G465" s="438"/>
      <c r="H465" s="272"/>
      <c r="I465" s="272"/>
      <c r="J465" s="226"/>
    </row>
    <row r="466" spans="1:10">
      <c r="A466" s="445"/>
      <c r="B466" s="442"/>
      <c r="C466" s="442"/>
      <c r="D466" s="177"/>
      <c r="E466" s="228" t="s">
        <v>2021</v>
      </c>
      <c r="F466" s="438"/>
      <c r="G466" s="438"/>
      <c r="H466" s="272"/>
      <c r="I466" s="272"/>
      <c r="J466" s="226"/>
    </row>
    <row r="467" spans="1:10" ht="38.25">
      <c r="A467" s="445"/>
      <c r="B467" s="442" t="s">
        <v>2053</v>
      </c>
      <c r="C467" s="442"/>
      <c r="D467" s="177"/>
      <c r="E467" s="177" t="s">
        <v>2054</v>
      </c>
      <c r="F467" s="438">
        <v>0</v>
      </c>
      <c r="G467" s="438">
        <f>+F467</f>
        <v>0</v>
      </c>
      <c r="H467" s="272"/>
      <c r="I467" s="272"/>
      <c r="J467" s="226"/>
    </row>
    <row r="468" spans="1:10">
      <c r="A468" s="445"/>
      <c r="B468" s="442"/>
      <c r="C468" s="442"/>
      <c r="D468" s="177"/>
      <c r="E468" s="177" t="s">
        <v>1985</v>
      </c>
      <c r="F468" s="438"/>
      <c r="G468" s="438"/>
      <c r="H468" s="272"/>
      <c r="I468" s="272"/>
      <c r="J468" s="226"/>
    </row>
    <row r="469" spans="1:10">
      <c r="A469" s="445"/>
      <c r="B469" s="442"/>
      <c r="C469" s="442"/>
      <c r="D469" s="177"/>
      <c r="E469" s="228" t="s">
        <v>2001</v>
      </c>
      <c r="F469" s="438"/>
      <c r="G469" s="438"/>
      <c r="H469" s="272"/>
      <c r="I469" s="272"/>
      <c r="J469" s="226"/>
    </row>
    <row r="470" spans="1:10">
      <c r="A470" s="445"/>
      <c r="B470" s="442"/>
      <c r="C470" s="442"/>
      <c r="D470" s="177"/>
      <c r="E470" s="228" t="s">
        <v>2033</v>
      </c>
      <c r="F470" s="438"/>
      <c r="G470" s="438"/>
      <c r="H470" s="272"/>
      <c r="I470" s="272"/>
      <c r="J470" s="226"/>
    </row>
    <row r="471" spans="1:10">
      <c r="A471" s="445"/>
      <c r="B471" s="442"/>
      <c r="C471" s="442"/>
      <c r="D471" s="177"/>
      <c r="E471" s="228" t="s">
        <v>2055</v>
      </c>
      <c r="F471" s="438"/>
      <c r="G471" s="438"/>
      <c r="H471" s="272"/>
      <c r="I471" s="272"/>
      <c r="J471" s="226"/>
    </row>
    <row r="472" spans="1:10">
      <c r="A472" s="445"/>
      <c r="B472" s="442"/>
      <c r="C472" s="442"/>
      <c r="D472" s="177"/>
      <c r="E472" s="228" t="s">
        <v>2056</v>
      </c>
      <c r="F472" s="438"/>
      <c r="G472" s="438"/>
      <c r="H472" s="272"/>
      <c r="I472" s="272"/>
      <c r="J472" s="226"/>
    </row>
    <row r="473" spans="1:10">
      <c r="A473" s="445"/>
      <c r="B473" s="442"/>
      <c r="C473" s="442"/>
      <c r="D473" s="177"/>
      <c r="E473" s="228" t="s">
        <v>2057</v>
      </c>
      <c r="F473" s="438"/>
      <c r="G473" s="438"/>
      <c r="H473" s="272"/>
      <c r="I473" s="272"/>
      <c r="J473" s="226"/>
    </row>
    <row r="474" spans="1:10">
      <c r="A474" s="445"/>
      <c r="B474" s="442"/>
      <c r="C474" s="442"/>
      <c r="D474" s="177"/>
      <c r="E474" s="228" t="s">
        <v>2058</v>
      </c>
      <c r="F474" s="438"/>
      <c r="G474" s="438"/>
      <c r="H474" s="272"/>
      <c r="I474" s="272"/>
      <c r="J474" s="226"/>
    </row>
    <row r="475" spans="1:10">
      <c r="A475" s="445"/>
      <c r="B475" s="442"/>
      <c r="C475" s="442"/>
      <c r="D475" s="177"/>
      <c r="E475" s="228" t="s">
        <v>2059</v>
      </c>
      <c r="F475" s="438"/>
      <c r="G475" s="438"/>
      <c r="H475" s="272"/>
      <c r="I475" s="272"/>
      <c r="J475" s="226"/>
    </row>
    <row r="476" spans="1:10">
      <c r="A476" s="445"/>
      <c r="B476" s="442"/>
      <c r="C476" s="442"/>
      <c r="D476" s="177"/>
      <c r="E476" s="228" t="s">
        <v>2060</v>
      </c>
      <c r="F476" s="438"/>
      <c r="G476" s="438"/>
      <c r="H476" s="272"/>
      <c r="I476" s="272"/>
      <c r="J476" s="226"/>
    </row>
    <row r="477" spans="1:10">
      <c r="A477" s="445"/>
      <c r="B477" s="442"/>
      <c r="C477" s="442"/>
      <c r="D477" s="177"/>
      <c r="E477" s="228" t="s">
        <v>2021</v>
      </c>
      <c r="F477" s="438"/>
      <c r="G477" s="438"/>
      <c r="H477" s="272"/>
      <c r="I477" s="272"/>
      <c r="J477" s="226"/>
    </row>
    <row r="478" spans="1:10" ht="38.25">
      <c r="A478" s="445"/>
      <c r="B478" s="442" t="s">
        <v>1492</v>
      </c>
      <c r="C478" s="442"/>
      <c r="D478" s="177"/>
      <c r="E478" s="177" t="s">
        <v>2054</v>
      </c>
      <c r="F478" s="438">
        <v>4</v>
      </c>
      <c r="G478" s="438">
        <f>+F478*$B$1405</f>
        <v>8</v>
      </c>
      <c r="H478" s="272"/>
      <c r="I478" s="272"/>
      <c r="J478" s="226"/>
    </row>
    <row r="479" spans="1:10">
      <c r="A479" s="445"/>
      <c r="B479" s="442"/>
      <c r="C479" s="442"/>
      <c r="D479" s="177"/>
      <c r="E479" s="177" t="s">
        <v>1985</v>
      </c>
      <c r="F479" s="438"/>
      <c r="G479" s="438"/>
      <c r="H479" s="272"/>
      <c r="I479" s="272"/>
      <c r="J479" s="226"/>
    </row>
    <row r="480" spans="1:10">
      <c r="A480" s="445"/>
      <c r="B480" s="442"/>
      <c r="C480" s="442"/>
      <c r="D480" s="177"/>
      <c r="E480" s="228" t="s">
        <v>2001</v>
      </c>
      <c r="F480" s="438"/>
      <c r="G480" s="438"/>
      <c r="H480" s="272"/>
      <c r="I480" s="272"/>
      <c r="J480" s="226"/>
    </row>
    <row r="481" spans="1:10">
      <c r="A481" s="445"/>
      <c r="B481" s="442"/>
      <c r="C481" s="442"/>
      <c r="D481" s="177"/>
      <c r="E481" s="228" t="s">
        <v>2033</v>
      </c>
      <c r="F481" s="438"/>
      <c r="G481" s="438"/>
      <c r="H481" s="272"/>
      <c r="I481" s="272"/>
      <c r="J481" s="226"/>
    </row>
    <row r="482" spans="1:10">
      <c r="A482" s="445"/>
      <c r="B482" s="442"/>
      <c r="C482" s="442"/>
      <c r="D482" s="177"/>
      <c r="E482" s="228" t="s">
        <v>2055</v>
      </c>
      <c r="F482" s="438"/>
      <c r="G482" s="438"/>
      <c r="H482" s="272"/>
      <c r="I482" s="272"/>
      <c r="J482" s="226"/>
    </row>
    <row r="483" spans="1:10">
      <c r="A483" s="445"/>
      <c r="B483" s="442"/>
      <c r="C483" s="442"/>
      <c r="D483" s="177"/>
      <c r="E483" s="228" t="s">
        <v>2056</v>
      </c>
      <c r="F483" s="438"/>
      <c r="G483" s="438"/>
      <c r="H483" s="272"/>
      <c r="I483" s="272"/>
      <c r="J483" s="226"/>
    </row>
    <row r="484" spans="1:10">
      <c r="A484" s="445"/>
      <c r="B484" s="442"/>
      <c r="C484" s="442"/>
      <c r="D484" s="177"/>
      <c r="E484" s="228" t="s">
        <v>2057</v>
      </c>
      <c r="F484" s="438"/>
      <c r="G484" s="438"/>
      <c r="H484" s="272"/>
      <c r="I484" s="272"/>
      <c r="J484" s="226"/>
    </row>
    <row r="485" spans="1:10">
      <c r="A485" s="445"/>
      <c r="B485" s="442"/>
      <c r="C485" s="442"/>
      <c r="D485" s="177"/>
      <c r="E485" s="228" t="s">
        <v>2058</v>
      </c>
      <c r="F485" s="438"/>
      <c r="G485" s="438"/>
      <c r="H485" s="272"/>
      <c r="I485" s="272"/>
      <c r="J485" s="226"/>
    </row>
    <row r="486" spans="1:10">
      <c r="A486" s="445"/>
      <c r="B486" s="442"/>
      <c r="C486" s="442"/>
      <c r="D486" s="177"/>
      <c r="E486" s="228" t="s">
        <v>2059</v>
      </c>
      <c r="F486" s="438"/>
      <c r="G486" s="438"/>
      <c r="H486" s="272"/>
      <c r="I486" s="272"/>
      <c r="J486" s="226"/>
    </row>
    <row r="487" spans="1:10">
      <c r="A487" s="445"/>
      <c r="B487" s="442"/>
      <c r="C487" s="442"/>
      <c r="D487" s="177"/>
      <c r="E487" s="228" t="s">
        <v>2060</v>
      </c>
      <c r="F487" s="438"/>
      <c r="G487" s="438"/>
      <c r="H487" s="272"/>
      <c r="I487" s="272"/>
      <c r="J487" s="226"/>
    </row>
    <row r="488" spans="1:10" ht="15.75" thickBot="1">
      <c r="A488" s="446"/>
      <c r="B488" s="443"/>
      <c r="C488" s="443"/>
      <c r="D488" s="220"/>
      <c r="E488" s="229" t="s">
        <v>2021</v>
      </c>
      <c r="F488" s="440"/>
      <c r="G488" s="440"/>
      <c r="H488" s="274"/>
      <c r="I488" s="274"/>
      <c r="J488" s="227"/>
    </row>
    <row r="489" spans="1:10">
      <c r="A489" s="444" t="s">
        <v>2094</v>
      </c>
      <c r="B489" s="441" t="s">
        <v>2095</v>
      </c>
      <c r="C489" s="441" t="s">
        <v>2083</v>
      </c>
      <c r="D489" s="219"/>
      <c r="E489" s="219" t="s">
        <v>2080</v>
      </c>
      <c r="F489" s="230">
        <v>0</v>
      </c>
      <c r="G489" s="247">
        <f>+F489</f>
        <v>0</v>
      </c>
      <c r="H489" s="272"/>
      <c r="I489" s="272"/>
      <c r="J489" s="225"/>
    </row>
    <row r="490" spans="1:10">
      <c r="A490" s="445"/>
      <c r="B490" s="442"/>
      <c r="C490" s="442"/>
      <c r="D490" s="177"/>
      <c r="E490" s="177" t="s">
        <v>2096</v>
      </c>
      <c r="F490" s="230">
        <v>0</v>
      </c>
      <c r="G490" s="247">
        <f>+F490</f>
        <v>0</v>
      </c>
      <c r="H490" s="272"/>
      <c r="I490" s="272"/>
      <c r="J490" s="226"/>
    </row>
    <row r="491" spans="1:10" ht="38.25">
      <c r="A491" s="445"/>
      <c r="B491" s="177" t="s">
        <v>2097</v>
      </c>
      <c r="C491" s="177" t="s">
        <v>2083</v>
      </c>
      <c r="D491" s="177"/>
      <c r="E491" s="177" t="s">
        <v>2098</v>
      </c>
      <c r="F491" s="230">
        <v>0</v>
      </c>
      <c r="G491" s="247">
        <f>+F491</f>
        <v>0</v>
      </c>
      <c r="H491" s="272"/>
      <c r="I491" s="272"/>
      <c r="J491" s="226"/>
    </row>
    <row r="492" spans="1:10">
      <c r="A492" s="445"/>
      <c r="B492" s="442" t="s">
        <v>2030</v>
      </c>
      <c r="C492" s="442"/>
      <c r="D492" s="177"/>
      <c r="E492" s="177" t="s">
        <v>2000</v>
      </c>
      <c r="F492" s="438">
        <v>2</v>
      </c>
      <c r="G492" s="438">
        <f>+F492</f>
        <v>2</v>
      </c>
      <c r="H492" s="272"/>
      <c r="I492" s="272"/>
      <c r="J492" s="226"/>
    </row>
    <row r="493" spans="1:10">
      <c r="A493" s="445"/>
      <c r="B493" s="442"/>
      <c r="C493" s="442"/>
      <c r="D493" s="177"/>
      <c r="E493" s="177" t="s">
        <v>1985</v>
      </c>
      <c r="F493" s="438"/>
      <c r="G493" s="438"/>
      <c r="H493" s="272"/>
      <c r="I493" s="272"/>
      <c r="J493" s="226"/>
    </row>
    <row r="494" spans="1:10">
      <c r="A494" s="445"/>
      <c r="B494" s="442"/>
      <c r="C494" s="442"/>
      <c r="D494" s="177"/>
      <c r="E494" s="228" t="s">
        <v>2001</v>
      </c>
      <c r="F494" s="438"/>
      <c r="G494" s="438"/>
      <c r="H494" s="272"/>
      <c r="I494" s="272"/>
      <c r="J494" s="226"/>
    </row>
    <row r="495" spans="1:10">
      <c r="A495" s="445"/>
      <c r="B495" s="442"/>
      <c r="C495" s="442"/>
      <c r="D495" s="177"/>
      <c r="E495" s="228" t="s">
        <v>2002</v>
      </c>
      <c r="F495" s="438"/>
      <c r="G495" s="438"/>
      <c r="H495" s="272"/>
      <c r="I495" s="272"/>
      <c r="J495" s="226"/>
    </row>
    <row r="496" spans="1:10">
      <c r="A496" s="445"/>
      <c r="B496" s="442"/>
      <c r="C496" s="442"/>
      <c r="D496" s="177"/>
      <c r="E496" s="228" t="s">
        <v>2003</v>
      </c>
      <c r="F496" s="438"/>
      <c r="G496" s="438"/>
      <c r="H496" s="272"/>
      <c r="I496" s="272"/>
      <c r="J496" s="226"/>
    </row>
    <row r="497" spans="1:10">
      <c r="A497" s="445"/>
      <c r="B497" s="442"/>
      <c r="C497" s="442"/>
      <c r="D497" s="177"/>
      <c r="E497" s="228" t="s">
        <v>2004</v>
      </c>
      <c r="F497" s="438"/>
      <c r="G497" s="438"/>
      <c r="H497" s="272"/>
      <c r="I497" s="272"/>
      <c r="J497" s="226"/>
    </row>
    <row r="498" spans="1:10">
      <c r="A498" s="445"/>
      <c r="B498" s="442"/>
      <c r="C498" s="442"/>
      <c r="D498" s="177"/>
      <c r="E498" s="228" t="s">
        <v>2005</v>
      </c>
      <c r="F498" s="438"/>
      <c r="G498" s="438"/>
      <c r="H498" s="272"/>
      <c r="I498" s="272"/>
      <c r="J498" s="226"/>
    </row>
    <row r="499" spans="1:10">
      <c r="A499" s="445"/>
      <c r="B499" s="442"/>
      <c r="C499" s="442"/>
      <c r="D499" s="177"/>
      <c r="E499" s="228" t="s">
        <v>2006</v>
      </c>
      <c r="F499" s="438"/>
      <c r="G499" s="438"/>
      <c r="H499" s="272"/>
      <c r="I499" s="272"/>
      <c r="J499" s="226"/>
    </row>
    <row r="500" spans="1:10">
      <c r="A500" s="445"/>
      <c r="B500" s="442"/>
      <c r="C500" s="442"/>
      <c r="D500" s="177"/>
      <c r="E500" s="228" t="s">
        <v>2007</v>
      </c>
      <c r="F500" s="438"/>
      <c r="G500" s="438"/>
      <c r="H500" s="272"/>
      <c r="I500" s="272"/>
      <c r="J500" s="226"/>
    </row>
    <row r="501" spans="1:10">
      <c r="A501" s="445"/>
      <c r="B501" s="442"/>
      <c r="C501" s="442"/>
      <c r="D501" s="177"/>
      <c r="E501" s="228" t="s">
        <v>2008</v>
      </c>
      <c r="F501" s="438"/>
      <c r="G501" s="438"/>
      <c r="H501" s="272"/>
      <c r="I501" s="272"/>
      <c r="J501" s="226"/>
    </row>
    <row r="502" spans="1:10">
      <c r="A502" s="445"/>
      <c r="B502" s="442"/>
      <c r="C502" s="442"/>
      <c r="D502" s="177"/>
      <c r="E502" s="228" t="s">
        <v>2009</v>
      </c>
      <c r="F502" s="438"/>
      <c r="G502" s="438"/>
      <c r="H502" s="272"/>
      <c r="I502" s="272"/>
      <c r="J502" s="226"/>
    </row>
    <row r="503" spans="1:10">
      <c r="A503" s="445"/>
      <c r="B503" s="442"/>
      <c r="C503" s="442"/>
      <c r="D503" s="177"/>
      <c r="E503" s="228" t="s">
        <v>2010</v>
      </c>
      <c r="F503" s="438"/>
      <c r="G503" s="438"/>
      <c r="H503" s="272"/>
      <c r="I503" s="272"/>
      <c r="J503" s="226"/>
    </row>
    <row r="504" spans="1:10">
      <c r="A504" s="445"/>
      <c r="B504" s="442"/>
      <c r="C504" s="442"/>
      <c r="D504" s="177"/>
      <c r="E504" s="228" t="s">
        <v>2011</v>
      </c>
      <c r="F504" s="438"/>
      <c r="G504" s="438"/>
      <c r="H504" s="272"/>
      <c r="I504" s="272"/>
      <c r="J504" s="226"/>
    </row>
    <row r="505" spans="1:10" ht="25.5">
      <c r="A505" s="445"/>
      <c r="B505" s="442"/>
      <c r="C505" s="442"/>
      <c r="D505" s="177"/>
      <c r="E505" s="228" t="s">
        <v>2012</v>
      </c>
      <c r="F505" s="438"/>
      <c r="G505" s="438"/>
      <c r="H505" s="272"/>
      <c r="I505" s="272"/>
      <c r="J505" s="226"/>
    </row>
    <row r="506" spans="1:10">
      <c r="A506" s="445"/>
      <c r="B506" s="442"/>
      <c r="C506" s="442"/>
      <c r="D506" s="177"/>
      <c r="E506" s="228" t="s">
        <v>2013</v>
      </c>
      <c r="F506" s="438"/>
      <c r="G506" s="438"/>
      <c r="H506" s="272"/>
      <c r="I506" s="272"/>
      <c r="J506" s="226"/>
    </row>
    <row r="507" spans="1:10">
      <c r="A507" s="445"/>
      <c r="B507" s="442"/>
      <c r="C507" s="442"/>
      <c r="D507" s="177"/>
      <c r="E507" s="228" t="s">
        <v>2014</v>
      </c>
      <c r="F507" s="438"/>
      <c r="G507" s="438"/>
      <c r="H507" s="272"/>
      <c r="I507" s="272"/>
      <c r="J507" s="226"/>
    </row>
    <row r="508" spans="1:10">
      <c r="A508" s="445"/>
      <c r="B508" s="442"/>
      <c r="C508" s="442"/>
      <c r="D508" s="177"/>
      <c r="E508" s="228" t="s">
        <v>2015</v>
      </c>
      <c r="F508" s="438"/>
      <c r="G508" s="438"/>
      <c r="H508" s="272"/>
      <c r="I508" s="272"/>
      <c r="J508" s="226"/>
    </row>
    <row r="509" spans="1:10" ht="25.5">
      <c r="A509" s="445"/>
      <c r="B509" s="442"/>
      <c r="C509" s="442"/>
      <c r="D509" s="177"/>
      <c r="E509" s="228" t="s">
        <v>2016</v>
      </c>
      <c r="F509" s="438"/>
      <c r="G509" s="438"/>
      <c r="H509" s="272"/>
      <c r="I509" s="272"/>
      <c r="J509" s="226"/>
    </row>
    <row r="510" spans="1:10">
      <c r="A510" s="445"/>
      <c r="B510" s="442"/>
      <c r="C510" s="442"/>
      <c r="D510" s="177"/>
      <c r="E510" s="228" t="s">
        <v>2017</v>
      </c>
      <c r="F510" s="438"/>
      <c r="G510" s="438"/>
      <c r="H510" s="272"/>
      <c r="I510" s="272"/>
      <c r="J510" s="226"/>
    </row>
    <row r="511" spans="1:10">
      <c r="A511" s="445"/>
      <c r="B511" s="442"/>
      <c r="C511" s="442"/>
      <c r="D511" s="177"/>
      <c r="E511" s="228" t="s">
        <v>2018</v>
      </c>
      <c r="F511" s="438"/>
      <c r="G511" s="438"/>
      <c r="H511" s="272"/>
      <c r="I511" s="272"/>
      <c r="J511" s="226"/>
    </row>
    <row r="512" spans="1:10">
      <c r="A512" s="445"/>
      <c r="B512" s="442"/>
      <c r="C512" s="442"/>
      <c r="D512" s="177"/>
      <c r="E512" s="228" t="s">
        <v>2019</v>
      </c>
      <c r="F512" s="438"/>
      <c r="G512" s="438"/>
      <c r="H512" s="272"/>
      <c r="I512" s="272"/>
      <c r="J512" s="226"/>
    </row>
    <row r="513" spans="1:10" ht="25.5">
      <c r="A513" s="445"/>
      <c r="B513" s="442"/>
      <c r="C513" s="442"/>
      <c r="D513" s="177"/>
      <c r="E513" s="228" t="s">
        <v>2020</v>
      </c>
      <c r="F513" s="438"/>
      <c r="G513" s="438"/>
      <c r="H513" s="272"/>
      <c r="I513" s="272"/>
      <c r="J513" s="226"/>
    </row>
    <row r="514" spans="1:10">
      <c r="A514" s="445"/>
      <c r="B514" s="442"/>
      <c r="C514" s="442"/>
      <c r="D514" s="177"/>
      <c r="E514" s="228" t="s">
        <v>2021</v>
      </c>
      <c r="F514" s="438"/>
      <c r="G514" s="438"/>
      <c r="H514" s="272"/>
      <c r="I514" s="272"/>
      <c r="J514" s="226"/>
    </row>
    <row r="515" spans="1:10">
      <c r="A515" s="445"/>
      <c r="B515" s="442"/>
      <c r="C515" s="442"/>
      <c r="D515" s="177"/>
      <c r="E515" s="228" t="s">
        <v>2022</v>
      </c>
      <c r="F515" s="438"/>
      <c r="G515" s="438"/>
      <c r="H515" s="272"/>
      <c r="I515" s="272"/>
      <c r="J515" s="226"/>
    </row>
    <row r="516" spans="1:10">
      <c r="A516" s="445"/>
      <c r="B516" s="442"/>
      <c r="C516" s="442"/>
      <c r="D516" s="177"/>
      <c r="E516" s="228" t="s">
        <v>2023</v>
      </c>
      <c r="F516" s="438"/>
      <c r="G516" s="438"/>
      <c r="H516" s="272"/>
      <c r="I516" s="272"/>
      <c r="J516" s="226"/>
    </row>
    <row r="517" spans="1:10">
      <c r="A517" s="445"/>
      <c r="B517" s="442"/>
      <c r="C517" s="442"/>
      <c r="D517" s="177"/>
      <c r="E517" s="228" t="s">
        <v>2024</v>
      </c>
      <c r="F517" s="438"/>
      <c r="G517" s="438"/>
      <c r="H517" s="272"/>
      <c r="I517" s="272"/>
      <c r="J517" s="226"/>
    </row>
    <row r="518" spans="1:10">
      <c r="A518" s="445"/>
      <c r="B518" s="442"/>
      <c r="C518" s="442"/>
      <c r="D518" s="177"/>
      <c r="E518" s="228" t="s">
        <v>2025</v>
      </c>
      <c r="F518" s="438"/>
      <c r="G518" s="438"/>
      <c r="H518" s="272"/>
      <c r="I518" s="272"/>
      <c r="J518" s="226"/>
    </row>
    <row r="519" spans="1:10">
      <c r="A519" s="445"/>
      <c r="B519" s="442"/>
      <c r="C519" s="442"/>
      <c r="D519" s="177"/>
      <c r="E519" s="228" t="s">
        <v>2026</v>
      </c>
      <c r="F519" s="438"/>
      <c r="G519" s="438"/>
      <c r="H519" s="272"/>
      <c r="I519" s="272"/>
      <c r="J519" s="226"/>
    </row>
    <row r="520" spans="1:10">
      <c r="A520" s="445"/>
      <c r="B520" s="442"/>
      <c r="C520" s="442"/>
      <c r="D520" s="177"/>
      <c r="E520" s="228" t="s">
        <v>2027</v>
      </c>
      <c r="F520" s="438"/>
      <c r="G520" s="438"/>
      <c r="H520" s="272"/>
      <c r="I520" s="272"/>
      <c r="J520" s="226"/>
    </row>
    <row r="521" spans="1:10">
      <c r="A521" s="445"/>
      <c r="B521" s="442"/>
      <c r="C521" s="442"/>
      <c r="D521" s="177"/>
      <c r="E521" s="228" t="s">
        <v>2028</v>
      </c>
      <c r="F521" s="438"/>
      <c r="G521" s="438"/>
      <c r="H521" s="272"/>
      <c r="I521" s="272"/>
      <c r="J521" s="226"/>
    </row>
    <row r="522" spans="1:10">
      <c r="A522" s="445"/>
      <c r="B522" s="442" t="s">
        <v>1999</v>
      </c>
      <c r="C522" s="442"/>
      <c r="D522" s="177"/>
      <c r="E522" s="177" t="s">
        <v>2000</v>
      </c>
      <c r="F522" s="438">
        <v>2</v>
      </c>
      <c r="G522" s="438">
        <f>+F522</f>
        <v>2</v>
      </c>
      <c r="H522" s="272"/>
      <c r="I522" s="272"/>
      <c r="J522" s="226"/>
    </row>
    <row r="523" spans="1:10">
      <c r="A523" s="445"/>
      <c r="B523" s="442"/>
      <c r="C523" s="442"/>
      <c r="D523" s="177"/>
      <c r="E523" s="177" t="s">
        <v>1985</v>
      </c>
      <c r="F523" s="438"/>
      <c r="G523" s="438"/>
      <c r="H523" s="272"/>
      <c r="I523" s="272"/>
      <c r="J523" s="226"/>
    </row>
    <row r="524" spans="1:10">
      <c r="A524" s="445"/>
      <c r="B524" s="442"/>
      <c r="C524" s="442"/>
      <c r="D524" s="177"/>
      <c r="E524" s="228" t="s">
        <v>2001</v>
      </c>
      <c r="F524" s="438"/>
      <c r="G524" s="438"/>
      <c r="H524" s="272"/>
      <c r="I524" s="272"/>
      <c r="J524" s="226"/>
    </row>
    <row r="525" spans="1:10">
      <c r="A525" s="445"/>
      <c r="B525" s="442"/>
      <c r="C525" s="442"/>
      <c r="D525" s="177"/>
      <c r="E525" s="228" t="s">
        <v>2002</v>
      </c>
      <c r="F525" s="438"/>
      <c r="G525" s="438"/>
      <c r="H525" s="272"/>
      <c r="I525" s="272"/>
      <c r="J525" s="226"/>
    </row>
    <row r="526" spans="1:10">
      <c r="A526" s="445"/>
      <c r="B526" s="442"/>
      <c r="C526" s="442"/>
      <c r="D526" s="177"/>
      <c r="E526" s="228" t="s">
        <v>2003</v>
      </c>
      <c r="F526" s="438"/>
      <c r="G526" s="438"/>
      <c r="H526" s="272"/>
      <c r="I526" s="272"/>
      <c r="J526" s="226"/>
    </row>
    <row r="527" spans="1:10">
      <c r="A527" s="445"/>
      <c r="B527" s="442"/>
      <c r="C527" s="442"/>
      <c r="D527" s="177"/>
      <c r="E527" s="228" t="s">
        <v>2004</v>
      </c>
      <c r="F527" s="438"/>
      <c r="G527" s="438"/>
      <c r="H527" s="272"/>
      <c r="I527" s="272"/>
      <c r="J527" s="226"/>
    </row>
    <row r="528" spans="1:10">
      <c r="A528" s="445"/>
      <c r="B528" s="442"/>
      <c r="C528" s="442"/>
      <c r="D528" s="177"/>
      <c r="E528" s="228" t="s">
        <v>2005</v>
      </c>
      <c r="F528" s="438"/>
      <c r="G528" s="438"/>
      <c r="H528" s="272"/>
      <c r="I528" s="272"/>
      <c r="J528" s="226"/>
    </row>
    <row r="529" spans="1:10">
      <c r="A529" s="445"/>
      <c r="B529" s="442"/>
      <c r="C529" s="442"/>
      <c r="D529" s="177"/>
      <c r="E529" s="228" t="s">
        <v>2006</v>
      </c>
      <c r="F529" s="438"/>
      <c r="G529" s="438"/>
      <c r="H529" s="272"/>
      <c r="I529" s="272"/>
      <c r="J529" s="226"/>
    </row>
    <row r="530" spans="1:10">
      <c r="A530" s="445"/>
      <c r="B530" s="442"/>
      <c r="C530" s="442"/>
      <c r="D530" s="177"/>
      <c r="E530" s="228" t="s">
        <v>2007</v>
      </c>
      <c r="F530" s="438"/>
      <c r="G530" s="438"/>
      <c r="H530" s="272"/>
      <c r="I530" s="272"/>
      <c r="J530" s="226"/>
    </row>
    <row r="531" spans="1:10">
      <c r="A531" s="445"/>
      <c r="B531" s="442"/>
      <c r="C531" s="442"/>
      <c r="D531" s="177"/>
      <c r="E531" s="228" t="s">
        <v>2008</v>
      </c>
      <c r="F531" s="438"/>
      <c r="G531" s="438"/>
      <c r="H531" s="272"/>
      <c r="I531" s="272"/>
      <c r="J531" s="226"/>
    </row>
    <row r="532" spans="1:10">
      <c r="A532" s="445"/>
      <c r="B532" s="442"/>
      <c r="C532" s="442"/>
      <c r="D532" s="177"/>
      <c r="E532" s="228" t="s">
        <v>2009</v>
      </c>
      <c r="F532" s="438"/>
      <c r="G532" s="438"/>
      <c r="H532" s="272"/>
      <c r="I532" s="272"/>
      <c r="J532" s="226"/>
    </row>
    <row r="533" spans="1:10">
      <c r="A533" s="445"/>
      <c r="B533" s="442"/>
      <c r="C533" s="442"/>
      <c r="D533" s="177"/>
      <c r="E533" s="228" t="s">
        <v>2010</v>
      </c>
      <c r="F533" s="438"/>
      <c r="G533" s="438"/>
      <c r="H533" s="272"/>
      <c r="I533" s="272"/>
      <c r="J533" s="226"/>
    </row>
    <row r="534" spans="1:10">
      <c r="A534" s="445"/>
      <c r="B534" s="442"/>
      <c r="C534" s="442"/>
      <c r="D534" s="177"/>
      <c r="E534" s="228" t="s">
        <v>2011</v>
      </c>
      <c r="F534" s="438"/>
      <c r="G534" s="438"/>
      <c r="H534" s="272"/>
      <c r="I534" s="272"/>
      <c r="J534" s="226"/>
    </row>
    <row r="535" spans="1:10" ht="25.5">
      <c r="A535" s="445"/>
      <c r="B535" s="442"/>
      <c r="C535" s="442"/>
      <c r="D535" s="177"/>
      <c r="E535" s="228" t="s">
        <v>2012</v>
      </c>
      <c r="F535" s="438"/>
      <c r="G535" s="438"/>
      <c r="H535" s="272"/>
      <c r="I535" s="272"/>
      <c r="J535" s="226"/>
    </row>
    <row r="536" spans="1:10">
      <c r="A536" s="445"/>
      <c r="B536" s="442"/>
      <c r="C536" s="442"/>
      <c r="D536" s="177"/>
      <c r="E536" s="228" t="s">
        <v>2013</v>
      </c>
      <c r="F536" s="438"/>
      <c r="G536" s="438"/>
      <c r="H536" s="272"/>
      <c r="I536" s="272"/>
      <c r="J536" s="226"/>
    </row>
    <row r="537" spans="1:10">
      <c r="A537" s="445"/>
      <c r="B537" s="442"/>
      <c r="C537" s="442"/>
      <c r="D537" s="177"/>
      <c r="E537" s="228" t="s">
        <v>2014</v>
      </c>
      <c r="F537" s="438"/>
      <c r="G537" s="438"/>
      <c r="H537" s="272"/>
      <c r="I537" s="272"/>
      <c r="J537" s="226"/>
    </row>
    <row r="538" spans="1:10">
      <c r="A538" s="445"/>
      <c r="B538" s="442"/>
      <c r="C538" s="442"/>
      <c r="D538" s="177"/>
      <c r="E538" s="228" t="s">
        <v>2015</v>
      </c>
      <c r="F538" s="438"/>
      <c r="G538" s="438"/>
      <c r="H538" s="272"/>
      <c r="I538" s="272"/>
      <c r="J538" s="226"/>
    </row>
    <row r="539" spans="1:10" ht="25.5">
      <c r="A539" s="445"/>
      <c r="B539" s="442"/>
      <c r="C539" s="442"/>
      <c r="D539" s="177"/>
      <c r="E539" s="228" t="s">
        <v>2016</v>
      </c>
      <c r="F539" s="438"/>
      <c r="G539" s="438"/>
      <c r="H539" s="272"/>
      <c r="I539" s="272"/>
      <c r="J539" s="226"/>
    </row>
    <row r="540" spans="1:10">
      <c r="A540" s="445"/>
      <c r="B540" s="442"/>
      <c r="C540" s="442"/>
      <c r="D540" s="177"/>
      <c r="E540" s="228" t="s">
        <v>2017</v>
      </c>
      <c r="F540" s="438"/>
      <c r="G540" s="438"/>
      <c r="H540" s="272"/>
      <c r="I540" s="272"/>
      <c r="J540" s="226"/>
    </row>
    <row r="541" spans="1:10">
      <c r="A541" s="445"/>
      <c r="B541" s="442"/>
      <c r="C541" s="442"/>
      <c r="D541" s="177"/>
      <c r="E541" s="228" t="s">
        <v>2018</v>
      </c>
      <c r="F541" s="438"/>
      <c r="G541" s="438"/>
      <c r="H541" s="272"/>
      <c r="I541" s="272"/>
      <c r="J541" s="226"/>
    </row>
    <row r="542" spans="1:10">
      <c r="A542" s="445"/>
      <c r="B542" s="442"/>
      <c r="C542" s="442"/>
      <c r="D542" s="177"/>
      <c r="E542" s="228" t="s">
        <v>2019</v>
      </c>
      <c r="F542" s="438"/>
      <c r="G542" s="438"/>
      <c r="H542" s="272"/>
      <c r="I542" s="272"/>
      <c r="J542" s="226"/>
    </row>
    <row r="543" spans="1:10" ht="25.5">
      <c r="A543" s="445"/>
      <c r="B543" s="442"/>
      <c r="C543" s="442"/>
      <c r="D543" s="177"/>
      <c r="E543" s="228" t="s">
        <v>2020</v>
      </c>
      <c r="F543" s="438"/>
      <c r="G543" s="438"/>
      <c r="H543" s="272"/>
      <c r="I543" s="272"/>
      <c r="J543" s="226"/>
    </row>
    <row r="544" spans="1:10">
      <c r="A544" s="445"/>
      <c r="B544" s="442"/>
      <c r="C544" s="442"/>
      <c r="D544" s="177"/>
      <c r="E544" s="228" t="s">
        <v>2021</v>
      </c>
      <c r="F544" s="438"/>
      <c r="G544" s="438"/>
      <c r="H544" s="272"/>
      <c r="I544" s="272"/>
      <c r="J544" s="226"/>
    </row>
    <row r="545" spans="1:10">
      <c r="A545" s="445"/>
      <c r="B545" s="442"/>
      <c r="C545" s="442"/>
      <c r="D545" s="177"/>
      <c r="E545" s="228" t="s">
        <v>2022</v>
      </c>
      <c r="F545" s="438"/>
      <c r="G545" s="438"/>
      <c r="H545" s="272"/>
      <c r="I545" s="272"/>
      <c r="J545" s="226"/>
    </row>
    <row r="546" spans="1:10">
      <c r="A546" s="445"/>
      <c r="B546" s="442"/>
      <c r="C546" s="442"/>
      <c r="D546" s="177"/>
      <c r="E546" s="228" t="s">
        <v>2023</v>
      </c>
      <c r="F546" s="438"/>
      <c r="G546" s="438"/>
      <c r="H546" s="272"/>
      <c r="I546" s="272"/>
      <c r="J546" s="226"/>
    </row>
    <row r="547" spans="1:10">
      <c r="A547" s="445"/>
      <c r="B547" s="442"/>
      <c r="C547" s="442"/>
      <c r="D547" s="177"/>
      <c r="E547" s="228" t="s">
        <v>2024</v>
      </c>
      <c r="F547" s="438"/>
      <c r="G547" s="438"/>
      <c r="H547" s="272"/>
      <c r="I547" s="272"/>
      <c r="J547" s="226"/>
    </row>
    <row r="548" spans="1:10">
      <c r="A548" s="445"/>
      <c r="B548" s="442"/>
      <c r="C548" s="442"/>
      <c r="D548" s="177"/>
      <c r="E548" s="228" t="s">
        <v>2025</v>
      </c>
      <c r="F548" s="438"/>
      <c r="G548" s="438"/>
      <c r="H548" s="272"/>
      <c r="I548" s="272"/>
      <c r="J548" s="226"/>
    </row>
    <row r="549" spans="1:10">
      <c r="A549" s="445"/>
      <c r="B549" s="442"/>
      <c r="C549" s="442"/>
      <c r="D549" s="177"/>
      <c r="E549" s="228" t="s">
        <v>2026</v>
      </c>
      <c r="F549" s="438"/>
      <c r="G549" s="438"/>
      <c r="H549" s="272"/>
      <c r="I549" s="272"/>
      <c r="J549" s="226"/>
    </row>
    <row r="550" spans="1:10">
      <c r="A550" s="445"/>
      <c r="B550" s="442"/>
      <c r="C550" s="442"/>
      <c r="D550" s="177"/>
      <c r="E550" s="228" t="s">
        <v>2027</v>
      </c>
      <c r="F550" s="438"/>
      <c r="G550" s="438"/>
      <c r="H550" s="272"/>
      <c r="I550" s="272"/>
      <c r="J550" s="226"/>
    </row>
    <row r="551" spans="1:10" ht="15.75" thickBot="1">
      <c r="A551" s="446"/>
      <c r="B551" s="443"/>
      <c r="C551" s="443"/>
      <c r="D551" s="220"/>
      <c r="E551" s="229" t="s">
        <v>2028</v>
      </c>
      <c r="F551" s="440"/>
      <c r="G551" s="440"/>
      <c r="H551" s="274"/>
      <c r="I551" s="274"/>
      <c r="J551" s="227"/>
    </row>
    <row r="552" spans="1:10">
      <c r="A552" s="444" t="s">
        <v>2099</v>
      </c>
      <c r="B552" s="441" t="s">
        <v>1983</v>
      </c>
      <c r="C552" s="441"/>
      <c r="D552" s="219"/>
      <c r="E552" s="219" t="s">
        <v>2100</v>
      </c>
      <c r="F552" s="439">
        <v>2</v>
      </c>
      <c r="G552" s="439">
        <f>+F552</f>
        <v>2</v>
      </c>
      <c r="H552" s="273"/>
      <c r="I552" s="273"/>
      <c r="J552" s="225"/>
    </row>
    <row r="553" spans="1:10">
      <c r="A553" s="445"/>
      <c r="B553" s="442"/>
      <c r="C553" s="442"/>
      <c r="D553" s="177"/>
      <c r="E553" s="177" t="s">
        <v>1985</v>
      </c>
      <c r="F553" s="438"/>
      <c r="G553" s="438"/>
      <c r="H553" s="272"/>
      <c r="I553" s="272"/>
      <c r="J553" s="226"/>
    </row>
    <row r="554" spans="1:10">
      <c r="A554" s="445"/>
      <c r="B554" s="442"/>
      <c r="C554" s="442"/>
      <c r="D554" s="177"/>
      <c r="E554" s="228" t="s">
        <v>2101</v>
      </c>
      <c r="F554" s="438"/>
      <c r="G554" s="438"/>
      <c r="H554" s="272"/>
      <c r="I554" s="272"/>
      <c r="J554" s="226"/>
    </row>
    <row r="555" spans="1:10">
      <c r="A555" s="445"/>
      <c r="B555" s="442"/>
      <c r="C555" s="442"/>
      <c r="D555" s="177"/>
      <c r="E555" s="228" t="s">
        <v>2102</v>
      </c>
      <c r="F555" s="438"/>
      <c r="G555" s="438"/>
      <c r="H555" s="272"/>
      <c r="I555" s="272"/>
      <c r="J555" s="226"/>
    </row>
    <row r="556" spans="1:10">
      <c r="A556" s="445"/>
      <c r="B556" s="442" t="s">
        <v>2030</v>
      </c>
      <c r="C556" s="442"/>
      <c r="D556" s="177"/>
      <c r="E556" s="177" t="s">
        <v>2103</v>
      </c>
      <c r="F556" s="438">
        <v>2</v>
      </c>
      <c r="G556" s="438">
        <f>+F556</f>
        <v>2</v>
      </c>
      <c r="H556" s="272"/>
      <c r="I556" s="272"/>
      <c r="J556" s="226"/>
    </row>
    <row r="557" spans="1:10">
      <c r="A557" s="445"/>
      <c r="B557" s="442"/>
      <c r="C557" s="442"/>
      <c r="D557" s="177"/>
      <c r="E557" s="177" t="s">
        <v>1985</v>
      </c>
      <c r="F557" s="438"/>
      <c r="G557" s="438"/>
      <c r="H557" s="272"/>
      <c r="I557" s="272"/>
      <c r="J557" s="226"/>
    </row>
    <row r="558" spans="1:10">
      <c r="A558" s="445"/>
      <c r="B558" s="442"/>
      <c r="C558" s="442"/>
      <c r="D558" s="177"/>
      <c r="E558" s="228" t="s">
        <v>2104</v>
      </c>
      <c r="F558" s="438"/>
      <c r="G558" s="438"/>
      <c r="H558" s="272"/>
      <c r="I558" s="272"/>
      <c r="J558" s="226"/>
    </row>
    <row r="559" spans="1:10">
      <c r="A559" s="445"/>
      <c r="B559" s="442"/>
      <c r="C559" s="442"/>
      <c r="D559" s="177"/>
      <c r="E559" s="228" t="s">
        <v>2105</v>
      </c>
      <c r="F559" s="438"/>
      <c r="G559" s="438"/>
      <c r="H559" s="272"/>
      <c r="I559" s="272"/>
      <c r="J559" s="226"/>
    </row>
    <row r="560" spans="1:10">
      <c r="A560" s="445"/>
      <c r="B560" s="442"/>
      <c r="C560" s="442"/>
      <c r="D560" s="177"/>
      <c r="E560" s="228" t="s">
        <v>2106</v>
      </c>
      <c r="F560" s="438"/>
      <c r="G560" s="438"/>
      <c r="H560" s="272"/>
      <c r="I560" s="272"/>
      <c r="J560" s="226"/>
    </row>
    <row r="561" spans="1:10">
      <c r="A561" s="445"/>
      <c r="B561" s="442"/>
      <c r="C561" s="442"/>
      <c r="D561" s="177"/>
      <c r="E561" s="228" t="s">
        <v>2107</v>
      </c>
      <c r="F561" s="438"/>
      <c r="G561" s="438"/>
      <c r="H561" s="272"/>
      <c r="I561" s="272"/>
      <c r="J561" s="226"/>
    </row>
    <row r="562" spans="1:10">
      <c r="A562" s="445"/>
      <c r="B562" s="442"/>
      <c r="C562" s="442"/>
      <c r="D562" s="177"/>
      <c r="E562" s="228" t="s">
        <v>2108</v>
      </c>
      <c r="F562" s="438"/>
      <c r="G562" s="438"/>
      <c r="H562" s="272"/>
      <c r="I562" s="272"/>
      <c r="J562" s="226"/>
    </row>
    <row r="563" spans="1:10">
      <c r="A563" s="445"/>
      <c r="B563" s="442"/>
      <c r="C563" s="442"/>
      <c r="D563" s="177"/>
      <c r="E563" s="228" t="s">
        <v>2109</v>
      </c>
      <c r="F563" s="438"/>
      <c r="G563" s="438"/>
      <c r="H563" s="272"/>
      <c r="I563" s="272"/>
      <c r="J563" s="226"/>
    </row>
    <row r="564" spans="1:10">
      <c r="A564" s="445"/>
      <c r="B564" s="442"/>
      <c r="C564" s="442"/>
      <c r="D564" s="177"/>
      <c r="E564" s="228" t="s">
        <v>2110</v>
      </c>
      <c r="F564" s="438"/>
      <c r="G564" s="438"/>
      <c r="H564" s="272"/>
      <c r="I564" s="272"/>
      <c r="J564" s="226"/>
    </row>
    <row r="565" spans="1:10">
      <c r="A565" s="445"/>
      <c r="B565" s="442"/>
      <c r="C565" s="442"/>
      <c r="D565" s="177"/>
      <c r="E565" s="228" t="s">
        <v>2111</v>
      </c>
      <c r="F565" s="438"/>
      <c r="G565" s="438"/>
      <c r="H565" s="272"/>
      <c r="I565" s="272"/>
      <c r="J565" s="226"/>
    </row>
    <row r="566" spans="1:10">
      <c r="A566" s="445"/>
      <c r="B566" s="442"/>
      <c r="C566" s="442"/>
      <c r="D566" s="177"/>
      <c r="E566" s="228" t="s">
        <v>2112</v>
      </c>
      <c r="F566" s="438"/>
      <c r="G566" s="438"/>
      <c r="H566" s="272"/>
      <c r="I566" s="272"/>
      <c r="J566" s="226"/>
    </row>
    <row r="567" spans="1:10">
      <c r="A567" s="445"/>
      <c r="B567" s="442"/>
      <c r="C567" s="442"/>
      <c r="D567" s="177"/>
      <c r="E567" s="228" t="s">
        <v>2113</v>
      </c>
      <c r="F567" s="438"/>
      <c r="G567" s="438"/>
      <c r="H567" s="272"/>
      <c r="I567" s="272"/>
      <c r="J567" s="226"/>
    </row>
    <row r="568" spans="1:10" ht="15.75" thickBot="1">
      <c r="A568" s="446"/>
      <c r="B568" s="443"/>
      <c r="C568" s="443"/>
      <c r="D568" s="220"/>
      <c r="E568" s="229" t="s">
        <v>2114</v>
      </c>
      <c r="F568" s="440"/>
      <c r="G568" s="440"/>
      <c r="H568" s="274"/>
      <c r="I568" s="274"/>
      <c r="J568" s="227"/>
    </row>
    <row r="569" spans="1:10" ht="38.25">
      <c r="A569" s="444" t="s">
        <v>2115</v>
      </c>
      <c r="B569" s="441" t="s">
        <v>2116</v>
      </c>
      <c r="C569" s="441"/>
      <c r="D569" s="219"/>
      <c r="E569" s="219" t="s">
        <v>1991</v>
      </c>
      <c r="F569" s="439">
        <v>0</v>
      </c>
      <c r="G569" s="439">
        <f>+F569</f>
        <v>0</v>
      </c>
      <c r="H569" s="273"/>
      <c r="I569" s="273"/>
      <c r="J569" s="225"/>
    </row>
    <row r="570" spans="1:10">
      <c r="A570" s="445"/>
      <c r="B570" s="442"/>
      <c r="C570" s="442"/>
      <c r="D570" s="177"/>
      <c r="E570" s="177" t="s">
        <v>1985</v>
      </c>
      <c r="F570" s="438"/>
      <c r="G570" s="438"/>
      <c r="H570" s="272"/>
      <c r="I570" s="272"/>
      <c r="J570" s="226"/>
    </row>
    <row r="571" spans="1:10">
      <c r="A571" s="445"/>
      <c r="B571" s="442"/>
      <c r="C571" s="442"/>
      <c r="D571" s="177"/>
      <c r="E571" s="228" t="s">
        <v>2117</v>
      </c>
      <c r="F571" s="438"/>
      <c r="G571" s="438"/>
      <c r="H571" s="272"/>
      <c r="I571" s="272"/>
      <c r="J571" s="226"/>
    </row>
    <row r="572" spans="1:10">
      <c r="A572" s="445"/>
      <c r="B572" s="442"/>
      <c r="C572" s="442"/>
      <c r="D572" s="177"/>
      <c r="E572" s="228" t="s">
        <v>2118</v>
      </c>
      <c r="F572" s="438"/>
      <c r="G572" s="438"/>
      <c r="H572" s="272"/>
      <c r="I572" s="272"/>
      <c r="J572" s="226"/>
    </row>
    <row r="573" spans="1:10" ht="25.5">
      <c r="A573" s="445"/>
      <c r="B573" s="442"/>
      <c r="C573" s="442"/>
      <c r="D573" s="177"/>
      <c r="E573" s="228" t="s">
        <v>1994</v>
      </c>
      <c r="F573" s="438"/>
      <c r="G573" s="438"/>
      <c r="H573" s="272"/>
      <c r="I573" s="272"/>
      <c r="J573" s="226"/>
    </row>
    <row r="574" spans="1:10">
      <c r="A574" s="445"/>
      <c r="B574" s="442"/>
      <c r="C574" s="442"/>
      <c r="D574" s="177"/>
      <c r="E574" s="228" t="s">
        <v>1995</v>
      </c>
      <c r="F574" s="438"/>
      <c r="G574" s="438"/>
      <c r="H574" s="272"/>
      <c r="I574" s="272"/>
      <c r="J574" s="226"/>
    </row>
    <row r="575" spans="1:10">
      <c r="A575" s="445"/>
      <c r="B575" s="442"/>
      <c r="C575" s="442"/>
      <c r="D575" s="177"/>
      <c r="E575" s="228" t="s">
        <v>1996</v>
      </c>
      <c r="F575" s="438"/>
      <c r="G575" s="438"/>
      <c r="H575" s="272"/>
      <c r="I575" s="272"/>
      <c r="J575" s="226"/>
    </row>
    <row r="576" spans="1:10">
      <c r="A576" s="445"/>
      <c r="B576" s="442" t="s">
        <v>1983</v>
      </c>
      <c r="C576" s="442"/>
      <c r="D576" s="177"/>
      <c r="E576" s="177" t="s">
        <v>2100</v>
      </c>
      <c r="F576" s="438">
        <v>4</v>
      </c>
      <c r="G576" s="438">
        <f>+F576*$B$1405</f>
        <v>8</v>
      </c>
      <c r="H576" s="272"/>
      <c r="I576" s="272"/>
      <c r="J576" s="226"/>
    </row>
    <row r="577" spans="1:10">
      <c r="A577" s="445"/>
      <c r="B577" s="442"/>
      <c r="C577" s="442"/>
      <c r="D577" s="177"/>
      <c r="E577" s="177" t="s">
        <v>1985</v>
      </c>
      <c r="F577" s="438"/>
      <c r="G577" s="438"/>
      <c r="H577" s="272"/>
      <c r="I577" s="272"/>
      <c r="J577" s="226"/>
    </row>
    <row r="578" spans="1:10">
      <c r="A578" s="445"/>
      <c r="B578" s="442"/>
      <c r="C578" s="442"/>
      <c r="D578" s="177"/>
      <c r="E578" s="228" t="s">
        <v>2101</v>
      </c>
      <c r="F578" s="438"/>
      <c r="G578" s="438"/>
      <c r="H578" s="272"/>
      <c r="I578" s="272"/>
      <c r="J578" s="226"/>
    </row>
    <row r="579" spans="1:10">
      <c r="A579" s="445"/>
      <c r="B579" s="442"/>
      <c r="C579" s="442"/>
      <c r="D579" s="177"/>
      <c r="E579" s="228" t="s">
        <v>2102</v>
      </c>
      <c r="F579" s="438"/>
      <c r="G579" s="438"/>
      <c r="H579" s="272"/>
      <c r="I579" s="272"/>
      <c r="J579" s="226"/>
    </row>
    <row r="580" spans="1:10" ht="25.5">
      <c r="A580" s="445"/>
      <c r="B580" s="442" t="s">
        <v>2119</v>
      </c>
      <c r="C580" s="442"/>
      <c r="D580" s="177"/>
      <c r="E580" s="177" t="s">
        <v>2120</v>
      </c>
      <c r="F580" s="438">
        <v>0</v>
      </c>
      <c r="G580" s="438">
        <f>+F580*$B$1405</f>
        <v>0</v>
      </c>
      <c r="H580" s="272"/>
      <c r="I580" s="272"/>
      <c r="J580" s="226"/>
    </row>
    <row r="581" spans="1:10">
      <c r="A581" s="445"/>
      <c r="B581" s="442"/>
      <c r="C581" s="442"/>
      <c r="D581" s="177"/>
      <c r="E581" s="177" t="s">
        <v>1985</v>
      </c>
      <c r="F581" s="438"/>
      <c r="G581" s="438"/>
      <c r="H581" s="272"/>
      <c r="I581" s="272"/>
      <c r="J581" s="226"/>
    </row>
    <row r="582" spans="1:10">
      <c r="A582" s="445"/>
      <c r="B582" s="442"/>
      <c r="C582" s="442"/>
      <c r="D582" s="177"/>
      <c r="E582" s="228" t="s">
        <v>2121</v>
      </c>
      <c r="F582" s="438"/>
      <c r="G582" s="438"/>
      <c r="H582" s="272"/>
      <c r="I582" s="272"/>
      <c r="J582" s="226"/>
    </row>
    <row r="583" spans="1:10">
      <c r="A583" s="445"/>
      <c r="B583" s="442"/>
      <c r="C583" s="442"/>
      <c r="D583" s="177"/>
      <c r="E583" s="228" t="s">
        <v>2122</v>
      </c>
      <c r="F583" s="438"/>
      <c r="G583" s="438"/>
      <c r="H583" s="272"/>
      <c r="I583" s="272"/>
      <c r="J583" s="226"/>
    </row>
    <row r="584" spans="1:10">
      <c r="A584" s="445"/>
      <c r="B584" s="442"/>
      <c r="C584" s="442"/>
      <c r="D584" s="177"/>
      <c r="E584" s="228" t="s">
        <v>2123</v>
      </c>
      <c r="F584" s="438"/>
      <c r="G584" s="438"/>
      <c r="H584" s="272"/>
      <c r="I584" s="272"/>
      <c r="J584" s="226"/>
    </row>
    <row r="585" spans="1:10">
      <c r="A585" s="445"/>
      <c r="B585" s="442" t="s">
        <v>2030</v>
      </c>
      <c r="C585" s="442"/>
      <c r="D585" s="177"/>
      <c r="E585" s="177" t="s">
        <v>2103</v>
      </c>
      <c r="F585" s="438">
        <v>4</v>
      </c>
      <c r="G585" s="438">
        <f>+F585*$B$1405</f>
        <v>8</v>
      </c>
      <c r="H585" s="272"/>
      <c r="I585" s="272"/>
      <c r="J585" s="226"/>
    </row>
    <row r="586" spans="1:10">
      <c r="A586" s="445"/>
      <c r="B586" s="442"/>
      <c r="C586" s="442"/>
      <c r="D586" s="177"/>
      <c r="E586" s="177" t="s">
        <v>1985</v>
      </c>
      <c r="F586" s="438"/>
      <c r="G586" s="438"/>
      <c r="H586" s="272"/>
      <c r="I586" s="272"/>
      <c r="J586" s="226"/>
    </row>
    <row r="587" spans="1:10">
      <c r="A587" s="445"/>
      <c r="B587" s="442"/>
      <c r="C587" s="442"/>
      <c r="D587" s="177"/>
      <c r="E587" s="228" t="s">
        <v>2104</v>
      </c>
      <c r="F587" s="438"/>
      <c r="G587" s="438"/>
      <c r="H587" s="272"/>
      <c r="I587" s="272"/>
      <c r="J587" s="226"/>
    </row>
    <row r="588" spans="1:10">
      <c r="A588" s="445"/>
      <c r="B588" s="442"/>
      <c r="C588" s="442"/>
      <c r="D588" s="177"/>
      <c r="E588" s="228" t="s">
        <v>2105</v>
      </c>
      <c r="F588" s="438"/>
      <c r="G588" s="438"/>
      <c r="H588" s="272"/>
      <c r="I588" s="272"/>
      <c r="J588" s="226"/>
    </row>
    <row r="589" spans="1:10">
      <c r="A589" s="445"/>
      <c r="B589" s="442"/>
      <c r="C589" s="442"/>
      <c r="D589" s="177"/>
      <c r="E589" s="228" t="s">
        <v>2106</v>
      </c>
      <c r="F589" s="438"/>
      <c r="G589" s="438"/>
      <c r="H589" s="272"/>
      <c r="I589" s="272"/>
      <c r="J589" s="226"/>
    </row>
    <row r="590" spans="1:10">
      <c r="A590" s="445"/>
      <c r="B590" s="442"/>
      <c r="C590" s="442"/>
      <c r="D590" s="177"/>
      <c r="E590" s="228" t="s">
        <v>2107</v>
      </c>
      <c r="F590" s="438"/>
      <c r="G590" s="438"/>
      <c r="H590" s="272"/>
      <c r="I590" s="272"/>
      <c r="J590" s="226"/>
    </row>
    <row r="591" spans="1:10">
      <c r="A591" s="445"/>
      <c r="B591" s="442"/>
      <c r="C591" s="442"/>
      <c r="D591" s="177"/>
      <c r="E591" s="228" t="s">
        <v>2108</v>
      </c>
      <c r="F591" s="438"/>
      <c r="G591" s="438"/>
      <c r="H591" s="272"/>
      <c r="I591" s="272"/>
      <c r="J591" s="226"/>
    </row>
    <row r="592" spans="1:10">
      <c r="A592" s="445"/>
      <c r="B592" s="442"/>
      <c r="C592" s="442"/>
      <c r="D592" s="177"/>
      <c r="E592" s="228" t="s">
        <v>2109</v>
      </c>
      <c r="F592" s="438"/>
      <c r="G592" s="438"/>
      <c r="H592" s="272"/>
      <c r="I592" s="272"/>
      <c r="J592" s="226"/>
    </row>
    <row r="593" spans="1:10">
      <c r="A593" s="445"/>
      <c r="B593" s="442"/>
      <c r="C593" s="442"/>
      <c r="D593" s="177"/>
      <c r="E593" s="228" t="s">
        <v>2110</v>
      </c>
      <c r="F593" s="438"/>
      <c r="G593" s="438"/>
      <c r="H593" s="272"/>
      <c r="I593" s="272"/>
      <c r="J593" s="226"/>
    </row>
    <row r="594" spans="1:10">
      <c r="A594" s="445"/>
      <c r="B594" s="442"/>
      <c r="C594" s="442"/>
      <c r="D594" s="177"/>
      <c r="E594" s="228" t="s">
        <v>2111</v>
      </c>
      <c r="F594" s="438"/>
      <c r="G594" s="438"/>
      <c r="H594" s="272"/>
      <c r="I594" s="272"/>
      <c r="J594" s="226"/>
    </row>
    <row r="595" spans="1:10">
      <c r="A595" s="445"/>
      <c r="B595" s="442"/>
      <c r="C595" s="442"/>
      <c r="D595" s="177"/>
      <c r="E595" s="228" t="s">
        <v>2112</v>
      </c>
      <c r="F595" s="438"/>
      <c r="G595" s="438"/>
      <c r="H595" s="272"/>
      <c r="I595" s="272"/>
      <c r="J595" s="226"/>
    </row>
    <row r="596" spans="1:10">
      <c r="A596" s="445"/>
      <c r="B596" s="442"/>
      <c r="C596" s="442"/>
      <c r="D596" s="177"/>
      <c r="E596" s="228" t="s">
        <v>2113</v>
      </c>
      <c r="F596" s="438"/>
      <c r="G596" s="438"/>
      <c r="H596" s="272"/>
      <c r="I596" s="272"/>
      <c r="J596" s="226"/>
    </row>
    <row r="597" spans="1:10" ht="15.75" thickBot="1">
      <c r="A597" s="446"/>
      <c r="B597" s="443"/>
      <c r="C597" s="443"/>
      <c r="D597" s="220"/>
      <c r="E597" s="229" t="s">
        <v>2114</v>
      </c>
      <c r="F597" s="440"/>
      <c r="G597" s="440"/>
      <c r="H597" s="274"/>
      <c r="I597" s="274"/>
      <c r="J597" s="227"/>
    </row>
    <row r="598" spans="1:10">
      <c r="A598" s="444" t="s">
        <v>2124</v>
      </c>
      <c r="B598" s="441" t="s">
        <v>1983</v>
      </c>
      <c r="C598" s="441"/>
      <c r="D598" s="219"/>
      <c r="E598" s="219" t="s">
        <v>2125</v>
      </c>
      <c r="F598" s="439">
        <v>1</v>
      </c>
      <c r="G598" s="439">
        <f>+F598*$B$1409</f>
        <v>46</v>
      </c>
      <c r="H598" s="273"/>
      <c r="I598" s="273"/>
      <c r="J598" s="225"/>
    </row>
    <row r="599" spans="1:10">
      <c r="A599" s="445"/>
      <c r="B599" s="442"/>
      <c r="C599" s="442"/>
      <c r="D599" s="177"/>
      <c r="E599" s="177" t="s">
        <v>1985</v>
      </c>
      <c r="F599" s="438"/>
      <c r="G599" s="438"/>
      <c r="H599" s="272"/>
      <c r="I599" s="272"/>
      <c r="J599" s="226"/>
    </row>
    <row r="600" spans="1:10">
      <c r="A600" s="445"/>
      <c r="B600" s="442"/>
      <c r="C600" s="442"/>
      <c r="D600" s="177"/>
      <c r="E600" s="228" t="s">
        <v>2126</v>
      </c>
      <c r="F600" s="438"/>
      <c r="G600" s="438"/>
      <c r="H600" s="272"/>
      <c r="I600" s="272"/>
      <c r="J600" s="226"/>
    </row>
    <row r="601" spans="1:10">
      <c r="A601" s="445"/>
      <c r="B601" s="442"/>
      <c r="C601" s="442"/>
      <c r="D601" s="177"/>
      <c r="E601" s="228" t="s">
        <v>2127</v>
      </c>
      <c r="F601" s="438"/>
      <c r="G601" s="438"/>
      <c r="H601" s="272"/>
      <c r="I601" s="272"/>
      <c r="J601" s="226"/>
    </row>
    <row r="602" spans="1:10">
      <c r="A602" s="445"/>
      <c r="B602" s="442" t="s">
        <v>261</v>
      </c>
      <c r="C602" s="442"/>
      <c r="D602" s="177"/>
      <c r="E602" s="177" t="s">
        <v>2128</v>
      </c>
      <c r="F602" s="438">
        <v>1</v>
      </c>
      <c r="G602" s="438">
        <f>+F602*$B$1409</f>
        <v>46</v>
      </c>
      <c r="H602" s="272"/>
      <c r="I602" s="272"/>
      <c r="J602" s="226"/>
    </row>
    <row r="603" spans="1:10">
      <c r="A603" s="445"/>
      <c r="B603" s="442"/>
      <c r="C603" s="442"/>
      <c r="D603" s="177"/>
      <c r="E603" s="177" t="s">
        <v>1985</v>
      </c>
      <c r="F603" s="438"/>
      <c r="G603" s="438"/>
      <c r="H603" s="272"/>
      <c r="I603" s="272"/>
      <c r="J603" s="226"/>
    </row>
    <row r="604" spans="1:10">
      <c r="A604" s="445"/>
      <c r="B604" s="442"/>
      <c r="C604" s="442"/>
      <c r="D604" s="177"/>
      <c r="E604" s="228" t="s">
        <v>2129</v>
      </c>
      <c r="F604" s="438"/>
      <c r="G604" s="438"/>
      <c r="H604" s="272"/>
      <c r="I604" s="272"/>
      <c r="J604" s="226"/>
    </row>
    <row r="605" spans="1:10">
      <c r="A605" s="445"/>
      <c r="B605" s="442"/>
      <c r="C605" s="442"/>
      <c r="D605" s="177"/>
      <c r="E605" s="228" t="s">
        <v>2130</v>
      </c>
      <c r="F605" s="438"/>
      <c r="G605" s="438"/>
      <c r="H605" s="272"/>
      <c r="I605" s="272"/>
      <c r="J605" s="226"/>
    </row>
    <row r="606" spans="1:10">
      <c r="A606" s="445"/>
      <c r="B606" s="177" t="s">
        <v>2131</v>
      </c>
      <c r="C606" s="177" t="s">
        <v>1998</v>
      </c>
      <c r="D606" s="177"/>
      <c r="E606" s="177" t="s">
        <v>2080</v>
      </c>
      <c r="F606" s="230">
        <v>0</v>
      </c>
      <c r="G606" s="247">
        <f>+F606*$B$1409</f>
        <v>0</v>
      </c>
      <c r="H606" s="272"/>
      <c r="I606" s="272"/>
      <c r="J606" s="226"/>
    </row>
    <row r="607" spans="1:10">
      <c r="A607" s="445"/>
      <c r="B607" s="177" t="s">
        <v>2132</v>
      </c>
      <c r="C607" s="177" t="s">
        <v>2083</v>
      </c>
      <c r="D607" s="177"/>
      <c r="E607" s="177" t="s">
        <v>2080</v>
      </c>
      <c r="F607" s="230">
        <v>0</v>
      </c>
      <c r="G607" s="247">
        <f>+F607*$B$1409</f>
        <v>0</v>
      </c>
      <c r="H607" s="272"/>
      <c r="I607" s="272"/>
      <c r="J607" s="226"/>
    </row>
    <row r="608" spans="1:10">
      <c r="A608" s="445"/>
      <c r="B608" s="177" t="s">
        <v>2133</v>
      </c>
      <c r="C608" s="177" t="s">
        <v>2134</v>
      </c>
      <c r="D608" s="177"/>
      <c r="E608" s="177" t="s">
        <v>2080</v>
      </c>
      <c r="F608" s="230">
        <v>0</v>
      </c>
      <c r="G608" s="247">
        <f>+F608*$B$1409</f>
        <v>0</v>
      </c>
      <c r="H608" s="272"/>
      <c r="I608" s="272"/>
      <c r="J608" s="226"/>
    </row>
    <row r="609" spans="1:10">
      <c r="A609" s="445"/>
      <c r="B609" s="177" t="s">
        <v>2135</v>
      </c>
      <c r="C609" s="177" t="s">
        <v>2136</v>
      </c>
      <c r="D609" s="177"/>
      <c r="E609" s="177" t="s">
        <v>2080</v>
      </c>
      <c r="F609" s="230">
        <v>0</v>
      </c>
      <c r="G609" s="247">
        <f>+F609*$B$1409</f>
        <v>0</v>
      </c>
      <c r="H609" s="272"/>
      <c r="I609" s="272"/>
      <c r="J609" s="226"/>
    </row>
    <row r="610" spans="1:10">
      <c r="A610" s="445"/>
      <c r="B610" s="442" t="s">
        <v>1999</v>
      </c>
      <c r="C610" s="442"/>
      <c r="D610" s="177"/>
      <c r="E610" s="177" t="s">
        <v>2000</v>
      </c>
      <c r="F610" s="438">
        <v>1</v>
      </c>
      <c r="G610" s="438">
        <f>+F610*$B$1409</f>
        <v>46</v>
      </c>
      <c r="H610" s="272"/>
      <c r="I610" s="272"/>
      <c r="J610" s="226"/>
    </row>
    <row r="611" spans="1:10">
      <c r="A611" s="445"/>
      <c r="B611" s="442"/>
      <c r="C611" s="442"/>
      <c r="D611" s="177"/>
      <c r="E611" s="177" t="s">
        <v>1985</v>
      </c>
      <c r="F611" s="438"/>
      <c r="G611" s="438"/>
      <c r="H611" s="272"/>
      <c r="I611" s="272"/>
      <c r="J611" s="226"/>
    </row>
    <row r="612" spans="1:10">
      <c r="A612" s="445"/>
      <c r="B612" s="442"/>
      <c r="C612" s="442"/>
      <c r="D612" s="177"/>
      <c r="E612" s="228" t="s">
        <v>2001</v>
      </c>
      <c r="F612" s="438"/>
      <c r="G612" s="438"/>
      <c r="H612" s="272"/>
      <c r="I612" s="272"/>
      <c r="J612" s="226"/>
    </row>
    <row r="613" spans="1:10">
      <c r="A613" s="445"/>
      <c r="B613" s="442"/>
      <c r="C613" s="442"/>
      <c r="D613" s="177"/>
      <c r="E613" s="228" t="s">
        <v>2002</v>
      </c>
      <c r="F613" s="438"/>
      <c r="G613" s="438"/>
      <c r="H613" s="272"/>
      <c r="I613" s="272"/>
      <c r="J613" s="226"/>
    </row>
    <row r="614" spans="1:10">
      <c r="A614" s="445"/>
      <c r="B614" s="442"/>
      <c r="C614" s="442"/>
      <c r="D614" s="177"/>
      <c r="E614" s="228" t="s">
        <v>2003</v>
      </c>
      <c r="F614" s="438"/>
      <c r="G614" s="438"/>
      <c r="H614" s="272"/>
      <c r="I614" s="272"/>
      <c r="J614" s="226"/>
    </row>
    <row r="615" spans="1:10">
      <c r="A615" s="445"/>
      <c r="B615" s="442"/>
      <c r="C615" s="442"/>
      <c r="D615" s="177"/>
      <c r="E615" s="228" t="s">
        <v>2004</v>
      </c>
      <c r="F615" s="438"/>
      <c r="G615" s="438"/>
      <c r="H615" s="272"/>
      <c r="I615" s="272"/>
      <c r="J615" s="226"/>
    </row>
    <row r="616" spans="1:10">
      <c r="A616" s="445"/>
      <c r="B616" s="442"/>
      <c r="C616" s="442"/>
      <c r="D616" s="177"/>
      <c r="E616" s="228" t="s">
        <v>2005</v>
      </c>
      <c r="F616" s="438"/>
      <c r="G616" s="438"/>
      <c r="H616" s="272"/>
      <c r="I616" s="272"/>
      <c r="J616" s="226"/>
    </row>
    <row r="617" spans="1:10">
      <c r="A617" s="445"/>
      <c r="B617" s="442"/>
      <c r="C617" s="442"/>
      <c r="D617" s="177"/>
      <c r="E617" s="228" t="s">
        <v>2006</v>
      </c>
      <c r="F617" s="438"/>
      <c r="G617" s="438"/>
      <c r="H617" s="272"/>
      <c r="I617" s="272"/>
      <c r="J617" s="226"/>
    </row>
    <row r="618" spans="1:10">
      <c r="A618" s="445"/>
      <c r="B618" s="442"/>
      <c r="C618" s="442"/>
      <c r="D618" s="177"/>
      <c r="E618" s="228" t="s">
        <v>2007</v>
      </c>
      <c r="F618" s="438"/>
      <c r="G618" s="438"/>
      <c r="H618" s="272"/>
      <c r="I618" s="272"/>
      <c r="J618" s="226"/>
    </row>
    <row r="619" spans="1:10">
      <c r="A619" s="445"/>
      <c r="B619" s="442"/>
      <c r="C619" s="442"/>
      <c r="D619" s="177"/>
      <c r="E619" s="228" t="s">
        <v>2008</v>
      </c>
      <c r="F619" s="438"/>
      <c r="G619" s="438"/>
      <c r="H619" s="272"/>
      <c r="I619" s="272"/>
      <c r="J619" s="226"/>
    </row>
    <row r="620" spans="1:10">
      <c r="A620" s="445"/>
      <c r="B620" s="442"/>
      <c r="C620" s="442"/>
      <c r="D620" s="177"/>
      <c r="E620" s="228" t="s">
        <v>2009</v>
      </c>
      <c r="F620" s="438"/>
      <c r="G620" s="438"/>
      <c r="H620" s="272"/>
      <c r="I620" s="272"/>
      <c r="J620" s="226"/>
    </row>
    <row r="621" spans="1:10">
      <c r="A621" s="445"/>
      <c r="B621" s="442"/>
      <c r="C621" s="442"/>
      <c r="D621" s="177"/>
      <c r="E621" s="228" t="s">
        <v>2010</v>
      </c>
      <c r="F621" s="438"/>
      <c r="G621" s="438"/>
      <c r="H621" s="272"/>
      <c r="I621" s="272"/>
      <c r="J621" s="226"/>
    </row>
    <row r="622" spans="1:10">
      <c r="A622" s="445"/>
      <c r="B622" s="442"/>
      <c r="C622" s="442"/>
      <c r="D622" s="177"/>
      <c r="E622" s="228" t="s">
        <v>2011</v>
      </c>
      <c r="F622" s="438"/>
      <c r="G622" s="438"/>
      <c r="H622" s="272"/>
      <c r="I622" s="272"/>
      <c r="J622" s="226"/>
    </row>
    <row r="623" spans="1:10" ht="25.5">
      <c r="A623" s="445"/>
      <c r="B623" s="442"/>
      <c r="C623" s="442"/>
      <c r="D623" s="177"/>
      <c r="E623" s="228" t="s">
        <v>2012</v>
      </c>
      <c r="F623" s="438"/>
      <c r="G623" s="438"/>
      <c r="H623" s="272"/>
      <c r="I623" s="272"/>
      <c r="J623" s="226"/>
    </row>
    <row r="624" spans="1:10">
      <c r="A624" s="445"/>
      <c r="B624" s="442"/>
      <c r="C624" s="442"/>
      <c r="D624" s="177"/>
      <c r="E624" s="228" t="s">
        <v>2013</v>
      </c>
      <c r="F624" s="438"/>
      <c r="G624" s="438"/>
      <c r="H624" s="272"/>
      <c r="I624" s="272"/>
      <c r="J624" s="226"/>
    </row>
    <row r="625" spans="1:10">
      <c r="A625" s="445"/>
      <c r="B625" s="442"/>
      <c r="C625" s="442"/>
      <c r="D625" s="177"/>
      <c r="E625" s="228" t="s">
        <v>2014</v>
      </c>
      <c r="F625" s="438"/>
      <c r="G625" s="438"/>
      <c r="H625" s="272"/>
      <c r="I625" s="272"/>
      <c r="J625" s="226"/>
    </row>
    <row r="626" spans="1:10">
      <c r="A626" s="445"/>
      <c r="B626" s="442"/>
      <c r="C626" s="442"/>
      <c r="D626" s="177"/>
      <c r="E626" s="228" t="s">
        <v>2015</v>
      </c>
      <c r="F626" s="438"/>
      <c r="G626" s="438"/>
      <c r="H626" s="272"/>
      <c r="I626" s="272"/>
      <c r="J626" s="226"/>
    </row>
    <row r="627" spans="1:10" ht="25.5">
      <c r="A627" s="445"/>
      <c r="B627" s="442"/>
      <c r="C627" s="442"/>
      <c r="D627" s="177"/>
      <c r="E627" s="228" t="s">
        <v>2016</v>
      </c>
      <c r="F627" s="438"/>
      <c r="G627" s="438"/>
      <c r="H627" s="272"/>
      <c r="I627" s="272"/>
      <c r="J627" s="226"/>
    </row>
    <row r="628" spans="1:10">
      <c r="A628" s="445"/>
      <c r="B628" s="442"/>
      <c r="C628" s="442"/>
      <c r="D628" s="177"/>
      <c r="E628" s="228" t="s">
        <v>2017</v>
      </c>
      <c r="F628" s="438"/>
      <c r="G628" s="438"/>
      <c r="H628" s="272"/>
      <c r="I628" s="272"/>
      <c r="J628" s="226"/>
    </row>
    <row r="629" spans="1:10">
      <c r="A629" s="445"/>
      <c r="B629" s="442"/>
      <c r="C629" s="442"/>
      <c r="D629" s="177"/>
      <c r="E629" s="228" t="s">
        <v>2018</v>
      </c>
      <c r="F629" s="438"/>
      <c r="G629" s="438"/>
      <c r="H629" s="272"/>
      <c r="I629" s="272"/>
      <c r="J629" s="226"/>
    </row>
    <row r="630" spans="1:10">
      <c r="A630" s="445"/>
      <c r="B630" s="442"/>
      <c r="C630" s="442"/>
      <c r="D630" s="177"/>
      <c r="E630" s="228" t="s">
        <v>2019</v>
      </c>
      <c r="F630" s="438"/>
      <c r="G630" s="438"/>
      <c r="H630" s="272"/>
      <c r="I630" s="272"/>
      <c r="J630" s="226"/>
    </row>
    <row r="631" spans="1:10" ht="25.5">
      <c r="A631" s="445"/>
      <c r="B631" s="442"/>
      <c r="C631" s="442"/>
      <c r="D631" s="177"/>
      <c r="E631" s="228" t="s">
        <v>2020</v>
      </c>
      <c r="F631" s="438"/>
      <c r="G631" s="438"/>
      <c r="H631" s="272"/>
      <c r="I631" s="272"/>
      <c r="J631" s="226"/>
    </row>
    <row r="632" spans="1:10">
      <c r="A632" s="445"/>
      <c r="B632" s="442"/>
      <c r="C632" s="442"/>
      <c r="D632" s="177"/>
      <c r="E632" s="228" t="s">
        <v>2021</v>
      </c>
      <c r="F632" s="438"/>
      <c r="G632" s="438"/>
      <c r="H632" s="272"/>
      <c r="I632" s="272"/>
      <c r="J632" s="226"/>
    </row>
    <row r="633" spans="1:10">
      <c r="A633" s="445"/>
      <c r="B633" s="442"/>
      <c r="C633" s="442"/>
      <c r="D633" s="177"/>
      <c r="E633" s="228" t="s">
        <v>2022</v>
      </c>
      <c r="F633" s="438"/>
      <c r="G633" s="438"/>
      <c r="H633" s="272"/>
      <c r="I633" s="272"/>
      <c r="J633" s="226"/>
    </row>
    <row r="634" spans="1:10">
      <c r="A634" s="445"/>
      <c r="B634" s="442"/>
      <c r="C634" s="442"/>
      <c r="D634" s="177"/>
      <c r="E634" s="228" t="s">
        <v>2023</v>
      </c>
      <c r="F634" s="438"/>
      <c r="G634" s="438"/>
      <c r="H634" s="272"/>
      <c r="I634" s="272"/>
      <c r="J634" s="226"/>
    </row>
    <row r="635" spans="1:10">
      <c r="A635" s="445"/>
      <c r="B635" s="442"/>
      <c r="C635" s="442"/>
      <c r="D635" s="177"/>
      <c r="E635" s="228" t="s">
        <v>2024</v>
      </c>
      <c r="F635" s="438"/>
      <c r="G635" s="438"/>
      <c r="H635" s="272"/>
      <c r="I635" s="272"/>
      <c r="J635" s="226"/>
    </row>
    <row r="636" spans="1:10">
      <c r="A636" s="445"/>
      <c r="B636" s="442"/>
      <c r="C636" s="442"/>
      <c r="D636" s="177"/>
      <c r="E636" s="228" t="s">
        <v>2025</v>
      </c>
      <c r="F636" s="438"/>
      <c r="G636" s="438"/>
      <c r="H636" s="272"/>
      <c r="I636" s="272"/>
      <c r="J636" s="226"/>
    </row>
    <row r="637" spans="1:10">
      <c r="A637" s="445"/>
      <c r="B637" s="442"/>
      <c r="C637" s="442"/>
      <c r="D637" s="177"/>
      <c r="E637" s="228" t="s">
        <v>2026</v>
      </c>
      <c r="F637" s="438"/>
      <c r="G637" s="438"/>
      <c r="H637" s="272"/>
      <c r="I637" s="272"/>
      <c r="J637" s="226"/>
    </row>
    <row r="638" spans="1:10">
      <c r="A638" s="445"/>
      <c r="B638" s="442"/>
      <c r="C638" s="442"/>
      <c r="D638" s="177"/>
      <c r="E638" s="228" t="s">
        <v>2027</v>
      </c>
      <c r="F638" s="438"/>
      <c r="G638" s="438"/>
      <c r="H638" s="272"/>
      <c r="I638" s="272"/>
      <c r="J638" s="226"/>
    </row>
    <row r="639" spans="1:10">
      <c r="A639" s="445"/>
      <c r="B639" s="442"/>
      <c r="C639" s="442"/>
      <c r="D639" s="177"/>
      <c r="E639" s="228" t="s">
        <v>2028</v>
      </c>
      <c r="F639" s="438"/>
      <c r="G639" s="438"/>
      <c r="H639" s="272"/>
      <c r="I639" s="272"/>
      <c r="J639" s="226"/>
    </row>
    <row r="640" spans="1:10">
      <c r="A640" s="445"/>
      <c r="B640" s="442" t="s">
        <v>2030</v>
      </c>
      <c r="C640" s="442"/>
      <c r="D640" s="177"/>
      <c r="E640" s="177" t="s">
        <v>2137</v>
      </c>
      <c r="F640" s="438">
        <v>1</v>
      </c>
      <c r="G640" s="438">
        <f>+F640*$B$1409</f>
        <v>46</v>
      </c>
      <c r="H640" s="272"/>
      <c r="I640" s="272"/>
      <c r="J640" s="226"/>
    </row>
    <row r="641" spans="1:10">
      <c r="A641" s="445"/>
      <c r="B641" s="442"/>
      <c r="C641" s="442"/>
      <c r="D641" s="177"/>
      <c r="E641" s="177" t="s">
        <v>1985</v>
      </c>
      <c r="F641" s="438"/>
      <c r="G641" s="438"/>
      <c r="H641" s="272"/>
      <c r="I641" s="272"/>
      <c r="J641" s="226"/>
    </row>
    <row r="642" spans="1:10">
      <c r="A642" s="445"/>
      <c r="B642" s="442"/>
      <c r="C642" s="442"/>
      <c r="D642" s="177"/>
      <c r="E642" s="228" t="s">
        <v>2104</v>
      </c>
      <c r="F642" s="438"/>
      <c r="G642" s="438"/>
      <c r="H642" s="272"/>
      <c r="I642" s="272"/>
      <c r="J642" s="226"/>
    </row>
    <row r="643" spans="1:10">
      <c r="A643" s="445"/>
      <c r="B643" s="442"/>
      <c r="C643" s="442"/>
      <c r="D643" s="177"/>
      <c r="E643" s="228" t="s">
        <v>2138</v>
      </c>
      <c r="F643" s="438"/>
      <c r="G643" s="438"/>
      <c r="H643" s="272"/>
      <c r="I643" s="272"/>
      <c r="J643" s="226"/>
    </row>
    <row r="644" spans="1:10">
      <c r="A644" s="445"/>
      <c r="B644" s="442"/>
      <c r="C644" s="442"/>
      <c r="D644" s="177"/>
      <c r="E644" s="228" t="s">
        <v>2139</v>
      </c>
      <c r="F644" s="438"/>
      <c r="G644" s="438"/>
      <c r="H644" s="272"/>
      <c r="I644" s="272"/>
      <c r="J644" s="226"/>
    </row>
    <row r="645" spans="1:10">
      <c r="A645" s="445"/>
      <c r="B645" s="442"/>
      <c r="C645" s="442"/>
      <c r="D645" s="177"/>
      <c r="E645" s="228" t="s">
        <v>2140</v>
      </c>
      <c r="F645" s="438"/>
      <c r="G645" s="438"/>
      <c r="H645" s="272"/>
      <c r="I645" s="272"/>
      <c r="J645" s="226"/>
    </row>
    <row r="646" spans="1:10">
      <c r="A646" s="445"/>
      <c r="B646" s="442"/>
      <c r="C646" s="442"/>
      <c r="D646" s="177"/>
      <c r="E646" s="228" t="s">
        <v>2141</v>
      </c>
      <c r="F646" s="438"/>
      <c r="G646" s="438"/>
      <c r="H646" s="272"/>
      <c r="I646" s="272"/>
      <c r="J646" s="226"/>
    </row>
    <row r="647" spans="1:10">
      <c r="A647" s="445"/>
      <c r="B647" s="442"/>
      <c r="C647" s="442"/>
      <c r="D647" s="177"/>
      <c r="E647" s="228" t="s">
        <v>2142</v>
      </c>
      <c r="F647" s="438"/>
      <c r="G647" s="438"/>
      <c r="H647" s="272"/>
      <c r="I647" s="272"/>
      <c r="J647" s="226"/>
    </row>
    <row r="648" spans="1:10">
      <c r="A648" s="445"/>
      <c r="B648" s="442"/>
      <c r="C648" s="442"/>
      <c r="D648" s="177"/>
      <c r="E648" s="228" t="s">
        <v>2143</v>
      </c>
      <c r="F648" s="438"/>
      <c r="G648" s="438"/>
      <c r="H648" s="272"/>
      <c r="I648" s="272"/>
      <c r="J648" s="226"/>
    </row>
    <row r="649" spans="1:10">
      <c r="A649" s="445"/>
      <c r="B649" s="442"/>
      <c r="C649" s="442"/>
      <c r="D649" s="177"/>
      <c r="E649" s="228" t="s">
        <v>2144</v>
      </c>
      <c r="F649" s="438"/>
      <c r="G649" s="438"/>
      <c r="H649" s="272"/>
      <c r="I649" s="272"/>
      <c r="J649" s="226"/>
    </row>
    <row r="650" spans="1:10">
      <c r="A650" s="445"/>
      <c r="B650" s="442"/>
      <c r="C650" s="442"/>
      <c r="D650" s="177"/>
      <c r="E650" s="228" t="s">
        <v>2145</v>
      </c>
      <c r="F650" s="438"/>
      <c r="G650" s="438"/>
      <c r="H650" s="272"/>
      <c r="I650" s="272"/>
      <c r="J650" s="226"/>
    </row>
    <row r="651" spans="1:10">
      <c r="A651" s="445"/>
      <c r="B651" s="442"/>
      <c r="C651" s="442"/>
      <c r="D651" s="177"/>
      <c r="E651" s="228" t="s">
        <v>2146</v>
      </c>
      <c r="F651" s="438"/>
      <c r="G651" s="438"/>
      <c r="H651" s="272"/>
      <c r="I651" s="272"/>
      <c r="J651" s="226"/>
    </row>
    <row r="652" spans="1:10">
      <c r="A652" s="445"/>
      <c r="B652" s="442"/>
      <c r="C652" s="442"/>
      <c r="D652" s="177"/>
      <c r="E652" s="228" t="s">
        <v>2147</v>
      </c>
      <c r="F652" s="438"/>
      <c r="G652" s="438"/>
      <c r="H652" s="272"/>
      <c r="I652" s="272"/>
      <c r="J652" s="226"/>
    </row>
    <row r="653" spans="1:10">
      <c r="A653" s="445"/>
      <c r="B653" s="442"/>
      <c r="C653" s="442"/>
      <c r="D653" s="177"/>
      <c r="E653" s="228" t="s">
        <v>2148</v>
      </c>
      <c r="F653" s="438"/>
      <c r="G653" s="438"/>
      <c r="H653" s="272"/>
      <c r="I653" s="272"/>
      <c r="J653" s="226"/>
    </row>
    <row r="654" spans="1:10">
      <c r="A654" s="445"/>
      <c r="B654" s="442"/>
      <c r="C654" s="442"/>
      <c r="D654" s="177"/>
      <c r="E654" s="228" t="s">
        <v>2149</v>
      </c>
      <c r="F654" s="438"/>
      <c r="G654" s="438"/>
      <c r="H654" s="272"/>
      <c r="I654" s="272"/>
      <c r="J654" s="226"/>
    </row>
    <row r="655" spans="1:10">
      <c r="A655" s="445"/>
      <c r="B655" s="442"/>
      <c r="C655" s="442"/>
      <c r="D655" s="177"/>
      <c r="E655" s="228" t="s">
        <v>2150</v>
      </c>
      <c r="F655" s="438"/>
      <c r="G655" s="438"/>
      <c r="H655" s="272"/>
      <c r="I655" s="272"/>
      <c r="J655" s="226"/>
    </row>
    <row r="656" spans="1:10">
      <c r="A656" s="445"/>
      <c r="B656" s="442"/>
      <c r="C656" s="442"/>
      <c r="D656" s="177"/>
      <c r="E656" s="228" t="s">
        <v>2151</v>
      </c>
      <c r="F656" s="438"/>
      <c r="G656" s="438"/>
      <c r="H656" s="272"/>
      <c r="I656" s="272"/>
      <c r="J656" s="226"/>
    </row>
    <row r="657" spans="1:10">
      <c r="A657" s="445"/>
      <c r="B657" s="442"/>
      <c r="C657" s="442"/>
      <c r="D657" s="177"/>
      <c r="E657" s="228" t="s">
        <v>2152</v>
      </c>
      <c r="F657" s="438"/>
      <c r="G657" s="438"/>
      <c r="H657" s="272"/>
      <c r="I657" s="272"/>
      <c r="J657" s="226"/>
    </row>
    <row r="658" spans="1:10">
      <c r="A658" s="445"/>
      <c r="B658" s="442"/>
      <c r="C658" s="442"/>
      <c r="D658" s="177"/>
      <c r="E658" s="228" t="s">
        <v>2153</v>
      </c>
      <c r="F658" s="438"/>
      <c r="G658" s="438"/>
      <c r="H658" s="272"/>
      <c r="I658" s="272"/>
      <c r="J658" s="226"/>
    </row>
    <row r="659" spans="1:10">
      <c r="A659" s="445"/>
      <c r="B659" s="442"/>
      <c r="C659" s="442"/>
      <c r="D659" s="177"/>
      <c r="E659" s="228" t="s">
        <v>2154</v>
      </c>
      <c r="F659" s="438"/>
      <c r="G659" s="438"/>
      <c r="H659" s="272"/>
      <c r="I659" s="272"/>
      <c r="J659" s="226"/>
    </row>
    <row r="660" spans="1:10">
      <c r="A660" s="445"/>
      <c r="B660" s="442"/>
      <c r="C660" s="442"/>
      <c r="D660" s="177"/>
      <c r="E660" s="228" t="s">
        <v>2155</v>
      </c>
      <c r="F660" s="438"/>
      <c r="G660" s="438"/>
      <c r="H660" s="272"/>
      <c r="I660" s="272"/>
      <c r="J660" s="226"/>
    </row>
    <row r="661" spans="1:10">
      <c r="A661" s="445"/>
      <c r="B661" s="442"/>
      <c r="C661" s="442"/>
      <c r="D661" s="177"/>
      <c r="E661" s="228" t="s">
        <v>2156</v>
      </c>
      <c r="F661" s="438"/>
      <c r="G661" s="438"/>
      <c r="H661" s="272"/>
      <c r="I661" s="272"/>
      <c r="J661" s="226"/>
    </row>
    <row r="662" spans="1:10">
      <c r="A662" s="445"/>
      <c r="B662" s="442"/>
      <c r="C662" s="442"/>
      <c r="D662" s="177"/>
      <c r="E662" s="228" t="s">
        <v>2157</v>
      </c>
      <c r="F662" s="438"/>
      <c r="G662" s="438"/>
      <c r="H662" s="272"/>
      <c r="I662" s="272"/>
      <c r="J662" s="226"/>
    </row>
    <row r="663" spans="1:10">
      <c r="A663" s="445"/>
      <c r="B663" s="442"/>
      <c r="C663" s="442"/>
      <c r="D663" s="177"/>
      <c r="E663" s="228" t="s">
        <v>2158</v>
      </c>
      <c r="F663" s="438"/>
      <c r="G663" s="438"/>
      <c r="H663" s="272"/>
      <c r="I663" s="272"/>
      <c r="J663" s="226"/>
    </row>
    <row r="664" spans="1:10">
      <c r="A664" s="445"/>
      <c r="B664" s="442"/>
      <c r="C664" s="442"/>
      <c r="D664" s="177"/>
      <c r="E664" s="228" t="s">
        <v>2159</v>
      </c>
      <c r="F664" s="438"/>
      <c r="G664" s="438"/>
      <c r="H664" s="272"/>
      <c r="I664" s="272"/>
      <c r="J664" s="226"/>
    </row>
    <row r="665" spans="1:10">
      <c r="A665" s="445"/>
      <c r="B665" s="442"/>
      <c r="C665" s="442"/>
      <c r="D665" s="177"/>
      <c r="E665" s="228" t="s">
        <v>2160</v>
      </c>
      <c r="F665" s="438"/>
      <c r="G665" s="438"/>
      <c r="H665" s="272"/>
      <c r="I665" s="272"/>
      <c r="J665" s="226"/>
    </row>
    <row r="666" spans="1:10">
      <c r="A666" s="445"/>
      <c r="B666" s="442"/>
      <c r="C666" s="442"/>
      <c r="D666" s="177"/>
      <c r="E666" s="228" t="s">
        <v>2161</v>
      </c>
      <c r="F666" s="438"/>
      <c r="G666" s="438"/>
      <c r="H666" s="272"/>
      <c r="I666" s="272"/>
      <c r="J666" s="226"/>
    </row>
    <row r="667" spans="1:10">
      <c r="A667" s="445"/>
      <c r="B667" s="442"/>
      <c r="C667" s="442"/>
      <c r="D667" s="177"/>
      <c r="E667" s="228" t="s">
        <v>2162</v>
      </c>
      <c r="F667" s="438"/>
      <c r="G667" s="438"/>
      <c r="H667" s="272"/>
      <c r="I667" s="272"/>
      <c r="J667" s="226"/>
    </row>
    <row r="668" spans="1:10">
      <c r="A668" s="445"/>
      <c r="B668" s="442"/>
      <c r="C668" s="442"/>
      <c r="D668" s="177"/>
      <c r="E668" s="228" t="s">
        <v>2163</v>
      </c>
      <c r="F668" s="438"/>
      <c r="G668" s="438"/>
      <c r="H668" s="272"/>
      <c r="I668" s="272"/>
      <c r="J668" s="226"/>
    </row>
    <row r="669" spans="1:10">
      <c r="A669" s="445"/>
      <c r="B669" s="442"/>
      <c r="C669" s="442"/>
      <c r="D669" s="177"/>
      <c r="E669" s="228" t="s">
        <v>2164</v>
      </c>
      <c r="F669" s="438"/>
      <c r="G669" s="438"/>
      <c r="H669" s="272"/>
      <c r="I669" s="272"/>
      <c r="J669" s="226"/>
    </row>
    <row r="670" spans="1:10">
      <c r="A670" s="445"/>
      <c r="B670" s="442"/>
      <c r="C670" s="442"/>
      <c r="D670" s="177"/>
      <c r="E670" s="228" t="s">
        <v>2165</v>
      </c>
      <c r="F670" s="438"/>
      <c r="G670" s="438"/>
      <c r="H670" s="272"/>
      <c r="I670" s="272"/>
      <c r="J670" s="226"/>
    </row>
    <row r="671" spans="1:10">
      <c r="A671" s="445"/>
      <c r="B671" s="442"/>
      <c r="C671" s="442"/>
      <c r="D671" s="177"/>
      <c r="E671" s="228" t="s">
        <v>2166</v>
      </c>
      <c r="F671" s="438"/>
      <c r="G671" s="438"/>
      <c r="H671" s="272"/>
      <c r="I671" s="272"/>
      <c r="J671" s="226"/>
    </row>
    <row r="672" spans="1:10">
      <c r="A672" s="445"/>
      <c r="B672" s="442" t="s">
        <v>2031</v>
      </c>
      <c r="C672" s="442"/>
      <c r="D672" s="177"/>
      <c r="E672" s="177" t="s">
        <v>2063</v>
      </c>
      <c r="F672" s="438">
        <v>1</v>
      </c>
      <c r="G672" s="438">
        <f>+F672*$B$1409</f>
        <v>46</v>
      </c>
      <c r="H672" s="272"/>
      <c r="I672" s="272"/>
      <c r="J672" s="226"/>
    </row>
    <row r="673" spans="1:10">
      <c r="A673" s="445"/>
      <c r="B673" s="442"/>
      <c r="C673" s="442"/>
      <c r="D673" s="177"/>
      <c r="E673" s="177" t="s">
        <v>1985</v>
      </c>
      <c r="F673" s="438"/>
      <c r="G673" s="438"/>
      <c r="H673" s="272"/>
      <c r="I673" s="272"/>
      <c r="J673" s="226"/>
    </row>
    <row r="674" spans="1:10">
      <c r="A674" s="445"/>
      <c r="B674" s="442"/>
      <c r="C674" s="442"/>
      <c r="D674" s="177"/>
      <c r="E674" s="228" t="s">
        <v>2001</v>
      </c>
      <c r="F674" s="438"/>
      <c r="G674" s="438"/>
      <c r="H674" s="272"/>
      <c r="I674" s="272"/>
      <c r="J674" s="226"/>
    </row>
    <row r="675" spans="1:10">
      <c r="A675" s="445"/>
      <c r="B675" s="442"/>
      <c r="C675" s="442"/>
      <c r="D675" s="177"/>
      <c r="E675" s="228" t="s">
        <v>2064</v>
      </c>
      <c r="F675" s="438"/>
      <c r="G675" s="438"/>
      <c r="H675" s="272"/>
      <c r="I675" s="272"/>
      <c r="J675" s="226"/>
    </row>
    <row r="676" spans="1:10">
      <c r="A676" s="445"/>
      <c r="B676" s="442"/>
      <c r="C676" s="442"/>
      <c r="D676" s="177"/>
      <c r="E676" s="228" t="s">
        <v>2065</v>
      </c>
      <c r="F676" s="438"/>
      <c r="G676" s="438"/>
      <c r="H676" s="272"/>
      <c r="I676" s="272"/>
      <c r="J676" s="226"/>
    </row>
    <row r="677" spans="1:10">
      <c r="A677" s="445"/>
      <c r="B677" s="442"/>
      <c r="C677" s="442"/>
      <c r="D677" s="177"/>
      <c r="E677" s="228" t="s">
        <v>2066</v>
      </c>
      <c r="F677" s="438"/>
      <c r="G677" s="438"/>
      <c r="H677" s="272"/>
      <c r="I677" s="272"/>
      <c r="J677" s="226"/>
    </row>
    <row r="678" spans="1:10">
      <c r="A678" s="445"/>
      <c r="B678" s="442"/>
      <c r="C678" s="442"/>
      <c r="D678" s="177"/>
      <c r="E678" s="228" t="s">
        <v>2067</v>
      </c>
      <c r="F678" s="438"/>
      <c r="G678" s="438"/>
      <c r="H678" s="272"/>
      <c r="I678" s="272"/>
      <c r="J678" s="226"/>
    </row>
    <row r="679" spans="1:10">
      <c r="A679" s="445"/>
      <c r="B679" s="442"/>
      <c r="C679" s="442"/>
      <c r="D679" s="177"/>
      <c r="E679" s="228" t="s">
        <v>2068</v>
      </c>
      <c r="F679" s="438"/>
      <c r="G679" s="438"/>
      <c r="H679" s="272"/>
      <c r="I679" s="272"/>
      <c r="J679" s="226"/>
    </row>
    <row r="680" spans="1:10">
      <c r="A680" s="445"/>
      <c r="B680" s="442"/>
      <c r="C680" s="442"/>
      <c r="D680" s="177"/>
      <c r="E680" s="228" t="s">
        <v>2069</v>
      </c>
      <c r="F680" s="438"/>
      <c r="G680" s="438"/>
      <c r="H680" s="272"/>
      <c r="I680" s="272"/>
      <c r="J680" s="226"/>
    </row>
    <row r="681" spans="1:10">
      <c r="A681" s="445"/>
      <c r="B681" s="442"/>
      <c r="C681" s="442"/>
      <c r="D681" s="177"/>
      <c r="E681" s="228" t="s">
        <v>2070</v>
      </c>
      <c r="F681" s="438"/>
      <c r="G681" s="438"/>
      <c r="H681" s="272"/>
      <c r="I681" s="272"/>
      <c r="J681" s="226"/>
    </row>
    <row r="682" spans="1:10">
      <c r="A682" s="445"/>
      <c r="B682" s="442"/>
      <c r="C682" s="442"/>
      <c r="D682" s="177"/>
      <c r="E682" s="228" t="s">
        <v>2071</v>
      </c>
      <c r="F682" s="438"/>
      <c r="G682" s="438"/>
      <c r="H682" s="272"/>
      <c r="I682" s="272"/>
      <c r="J682" s="226"/>
    </row>
    <row r="683" spans="1:10">
      <c r="A683" s="445"/>
      <c r="B683" s="442"/>
      <c r="C683" s="442"/>
      <c r="D683" s="177"/>
      <c r="E683" s="228" t="s">
        <v>2072</v>
      </c>
      <c r="F683" s="438"/>
      <c r="G683" s="438"/>
      <c r="H683" s="272"/>
      <c r="I683" s="272"/>
      <c r="J683" s="226"/>
    </row>
    <row r="684" spans="1:10">
      <c r="A684" s="445"/>
      <c r="B684" s="442"/>
      <c r="C684" s="442"/>
      <c r="D684" s="177"/>
      <c r="E684" s="228" t="s">
        <v>2021</v>
      </c>
      <c r="F684" s="438"/>
      <c r="G684" s="438"/>
      <c r="H684" s="272"/>
      <c r="I684" s="272"/>
      <c r="J684" s="226"/>
    </row>
    <row r="685" spans="1:10">
      <c r="A685" s="445"/>
      <c r="B685" s="442" t="s">
        <v>2041</v>
      </c>
      <c r="C685" s="442"/>
      <c r="D685" s="177"/>
      <c r="E685" s="177" t="s">
        <v>2042</v>
      </c>
      <c r="F685" s="438">
        <v>0</v>
      </c>
      <c r="G685" s="438">
        <f>+F685*$B$1409</f>
        <v>0</v>
      </c>
      <c r="H685" s="272"/>
      <c r="I685" s="272"/>
      <c r="J685" s="226"/>
    </row>
    <row r="686" spans="1:10" ht="51">
      <c r="A686" s="445"/>
      <c r="B686" s="442"/>
      <c r="C686" s="442"/>
      <c r="D686" s="177"/>
      <c r="E686" s="177" t="s">
        <v>2043</v>
      </c>
      <c r="F686" s="438"/>
      <c r="G686" s="438"/>
      <c r="H686" s="272"/>
      <c r="I686" s="272"/>
      <c r="J686" s="226"/>
    </row>
    <row r="687" spans="1:10">
      <c r="A687" s="445"/>
      <c r="B687" s="442"/>
      <c r="C687" s="442"/>
      <c r="D687" s="177"/>
      <c r="E687" s="177" t="s">
        <v>1985</v>
      </c>
      <c r="F687" s="438"/>
      <c r="G687" s="438"/>
      <c r="H687" s="272"/>
      <c r="I687" s="272"/>
      <c r="J687" s="226"/>
    </row>
    <row r="688" spans="1:10">
      <c r="A688" s="445"/>
      <c r="B688" s="442"/>
      <c r="C688" s="442"/>
      <c r="D688" s="177"/>
      <c r="E688" s="228" t="s">
        <v>2001</v>
      </c>
      <c r="F688" s="438"/>
      <c r="G688" s="438"/>
      <c r="H688" s="272"/>
      <c r="I688" s="272"/>
      <c r="J688" s="226"/>
    </row>
    <row r="689" spans="1:10">
      <c r="A689" s="445"/>
      <c r="B689" s="442"/>
      <c r="C689" s="442"/>
      <c r="D689" s="177"/>
      <c r="E689" s="228" t="s">
        <v>2044</v>
      </c>
      <c r="F689" s="438"/>
      <c r="G689" s="438"/>
      <c r="H689" s="272"/>
      <c r="I689" s="272"/>
      <c r="J689" s="226"/>
    </row>
    <row r="690" spans="1:10">
      <c r="A690" s="445"/>
      <c r="B690" s="442"/>
      <c r="C690" s="442"/>
      <c r="D690" s="177"/>
      <c r="E690" s="228" t="s">
        <v>2045</v>
      </c>
      <c r="F690" s="438"/>
      <c r="G690" s="438"/>
      <c r="H690" s="272"/>
      <c r="I690" s="272"/>
      <c r="J690" s="226"/>
    </row>
    <row r="691" spans="1:10">
      <c r="A691" s="445"/>
      <c r="B691" s="442"/>
      <c r="C691" s="442"/>
      <c r="D691" s="177"/>
      <c r="E691" s="228" t="s">
        <v>2046</v>
      </c>
      <c r="F691" s="438"/>
      <c r="G691" s="438"/>
      <c r="H691" s="272"/>
      <c r="I691" s="272"/>
      <c r="J691" s="226"/>
    </row>
    <row r="692" spans="1:10">
      <c r="A692" s="445"/>
      <c r="B692" s="442"/>
      <c r="C692" s="442"/>
      <c r="D692" s="177"/>
      <c r="E692" s="228" t="s">
        <v>2047</v>
      </c>
      <c r="F692" s="438"/>
      <c r="G692" s="438"/>
      <c r="H692" s="272"/>
      <c r="I692" s="272"/>
      <c r="J692" s="226"/>
    </row>
    <row r="693" spans="1:10">
      <c r="A693" s="445"/>
      <c r="B693" s="442"/>
      <c r="C693" s="442"/>
      <c r="D693" s="177"/>
      <c r="E693" s="228" t="s">
        <v>2048</v>
      </c>
      <c r="F693" s="438"/>
      <c r="G693" s="438"/>
      <c r="H693" s="272"/>
      <c r="I693" s="272"/>
      <c r="J693" s="226"/>
    </row>
    <row r="694" spans="1:10" ht="25.5">
      <c r="A694" s="445"/>
      <c r="B694" s="442"/>
      <c r="C694" s="442"/>
      <c r="D694" s="177"/>
      <c r="E694" s="228" t="s">
        <v>2049</v>
      </c>
      <c r="F694" s="438"/>
      <c r="G694" s="438"/>
      <c r="H694" s="272"/>
      <c r="I694" s="272"/>
      <c r="J694" s="226"/>
    </row>
    <row r="695" spans="1:10" ht="25.5">
      <c r="A695" s="445"/>
      <c r="B695" s="442"/>
      <c r="C695" s="442"/>
      <c r="D695" s="177"/>
      <c r="E695" s="228" t="s">
        <v>2050</v>
      </c>
      <c r="F695" s="438"/>
      <c r="G695" s="438"/>
      <c r="H695" s="272"/>
      <c r="I695" s="272"/>
      <c r="J695" s="226"/>
    </row>
    <row r="696" spans="1:10">
      <c r="A696" s="445"/>
      <c r="B696" s="442"/>
      <c r="C696" s="442"/>
      <c r="D696" s="177"/>
      <c r="E696" s="228" t="s">
        <v>2051</v>
      </c>
      <c r="F696" s="438"/>
      <c r="G696" s="438"/>
      <c r="H696" s="272"/>
      <c r="I696" s="272"/>
      <c r="J696" s="226"/>
    </row>
    <row r="697" spans="1:10">
      <c r="A697" s="445"/>
      <c r="B697" s="442"/>
      <c r="C697" s="442"/>
      <c r="D697" s="177"/>
      <c r="E697" s="228" t="s">
        <v>2052</v>
      </c>
      <c r="F697" s="438"/>
      <c r="G697" s="438"/>
      <c r="H697" s="272"/>
      <c r="I697" s="272"/>
      <c r="J697" s="226"/>
    </row>
    <row r="698" spans="1:10">
      <c r="A698" s="445"/>
      <c r="B698" s="442"/>
      <c r="C698" s="442"/>
      <c r="D698" s="177"/>
      <c r="E698" s="228" t="s">
        <v>2021</v>
      </c>
      <c r="F698" s="438"/>
      <c r="G698" s="438"/>
      <c r="H698" s="272"/>
      <c r="I698" s="272"/>
      <c r="J698" s="226"/>
    </row>
    <row r="699" spans="1:10" ht="15.75" thickBot="1">
      <c r="A699" s="446"/>
      <c r="B699" s="220" t="s">
        <v>2167</v>
      </c>
      <c r="C699" s="220" t="s">
        <v>2083</v>
      </c>
      <c r="D699" s="220"/>
      <c r="E699" s="220" t="s">
        <v>2080</v>
      </c>
      <c r="F699" s="232">
        <v>0</v>
      </c>
      <c r="G699" s="248">
        <f>+F699*$B$1409</f>
        <v>0</v>
      </c>
      <c r="H699" s="274"/>
      <c r="I699" s="274"/>
      <c r="J699" s="227"/>
    </row>
    <row r="700" spans="1:10" ht="15.75" thickBot="1">
      <c r="A700" s="223" t="s">
        <v>2168</v>
      </c>
      <c r="B700" s="224" t="s">
        <v>2169</v>
      </c>
      <c r="C700" s="224" t="s">
        <v>2169</v>
      </c>
      <c r="D700" s="224"/>
      <c r="E700" s="224" t="s">
        <v>2169</v>
      </c>
      <c r="F700" s="235">
        <v>0</v>
      </c>
      <c r="G700" s="248">
        <f>+F700*$B$1409</f>
        <v>0</v>
      </c>
      <c r="H700" s="274"/>
      <c r="I700" s="274"/>
      <c r="J700" s="217"/>
    </row>
    <row r="701" spans="1:10">
      <c r="A701" s="444" t="s">
        <v>2170</v>
      </c>
      <c r="B701" s="441" t="s">
        <v>1983</v>
      </c>
      <c r="C701" s="441"/>
      <c r="D701" s="219"/>
      <c r="E701" s="219" t="s">
        <v>2171</v>
      </c>
      <c r="F701" s="439">
        <v>0</v>
      </c>
      <c r="G701" s="439">
        <f>+F701*$B$1409</f>
        <v>0</v>
      </c>
      <c r="H701" s="273"/>
      <c r="I701" s="273"/>
      <c r="J701" s="225"/>
    </row>
    <row r="702" spans="1:10">
      <c r="A702" s="445"/>
      <c r="B702" s="442"/>
      <c r="C702" s="442"/>
      <c r="D702" s="177"/>
      <c r="E702" s="177" t="s">
        <v>1985</v>
      </c>
      <c r="F702" s="438"/>
      <c r="G702" s="438"/>
      <c r="H702" s="272"/>
      <c r="I702" s="272"/>
      <c r="J702" s="226"/>
    </row>
    <row r="703" spans="1:10">
      <c r="A703" s="445"/>
      <c r="B703" s="442"/>
      <c r="C703" s="442"/>
      <c r="D703" s="177"/>
      <c r="E703" s="228" t="s">
        <v>2101</v>
      </c>
      <c r="F703" s="438"/>
      <c r="G703" s="438"/>
      <c r="H703" s="272"/>
      <c r="I703" s="272"/>
      <c r="J703" s="226"/>
    </row>
    <row r="704" spans="1:10" ht="25.5">
      <c r="A704" s="445"/>
      <c r="B704" s="442"/>
      <c r="C704" s="442"/>
      <c r="D704" s="177"/>
      <c r="E704" s="228" t="s">
        <v>2172</v>
      </c>
      <c r="F704" s="438"/>
      <c r="G704" s="438"/>
      <c r="H704" s="272"/>
      <c r="I704" s="272"/>
      <c r="J704" s="226"/>
    </row>
    <row r="705" spans="1:10" ht="25.5">
      <c r="A705" s="445"/>
      <c r="B705" s="442"/>
      <c r="C705" s="442"/>
      <c r="D705" s="177"/>
      <c r="E705" s="228" t="s">
        <v>2173</v>
      </c>
      <c r="F705" s="438"/>
      <c r="G705" s="438"/>
      <c r="H705" s="272"/>
      <c r="I705" s="272"/>
      <c r="J705" s="226"/>
    </row>
    <row r="706" spans="1:10">
      <c r="A706" s="445"/>
      <c r="B706" s="442"/>
      <c r="C706" s="442"/>
      <c r="D706" s="177"/>
      <c r="E706" s="228" t="s">
        <v>2174</v>
      </c>
      <c r="F706" s="438"/>
      <c r="G706" s="438"/>
      <c r="H706" s="272"/>
      <c r="I706" s="272"/>
      <c r="J706" s="226"/>
    </row>
    <row r="707" spans="1:10">
      <c r="A707" s="445"/>
      <c r="B707" s="442" t="s">
        <v>2030</v>
      </c>
      <c r="C707" s="442"/>
      <c r="D707" s="177"/>
      <c r="E707" s="177" t="s">
        <v>2103</v>
      </c>
      <c r="F707" s="438">
        <v>0</v>
      </c>
      <c r="G707" s="438">
        <f>+F707*$B$1409</f>
        <v>0</v>
      </c>
      <c r="H707" s="272"/>
      <c r="I707" s="272"/>
      <c r="J707" s="226"/>
    </row>
    <row r="708" spans="1:10">
      <c r="A708" s="445"/>
      <c r="B708" s="442"/>
      <c r="C708" s="442"/>
      <c r="D708" s="177"/>
      <c r="E708" s="177" t="s">
        <v>1985</v>
      </c>
      <c r="F708" s="438"/>
      <c r="G708" s="438"/>
      <c r="H708" s="272"/>
      <c r="I708" s="272"/>
      <c r="J708" s="226"/>
    </row>
    <row r="709" spans="1:10">
      <c r="A709" s="445"/>
      <c r="B709" s="442"/>
      <c r="C709" s="442"/>
      <c r="D709" s="177"/>
      <c r="E709" s="228" t="s">
        <v>2104</v>
      </c>
      <c r="F709" s="438"/>
      <c r="G709" s="438"/>
      <c r="H709" s="272"/>
      <c r="I709" s="272"/>
      <c r="J709" s="226"/>
    </row>
    <row r="710" spans="1:10">
      <c r="A710" s="445"/>
      <c r="B710" s="442"/>
      <c r="C710" s="442"/>
      <c r="D710" s="177"/>
      <c r="E710" s="228" t="s">
        <v>2105</v>
      </c>
      <c r="F710" s="438"/>
      <c r="G710" s="438"/>
      <c r="H710" s="272"/>
      <c r="I710" s="272"/>
      <c r="J710" s="226"/>
    </row>
    <row r="711" spans="1:10">
      <c r="A711" s="445"/>
      <c r="B711" s="442"/>
      <c r="C711" s="442"/>
      <c r="D711" s="177"/>
      <c r="E711" s="228" t="s">
        <v>2106</v>
      </c>
      <c r="F711" s="438"/>
      <c r="G711" s="438"/>
      <c r="H711" s="272"/>
      <c r="I711" s="272"/>
      <c r="J711" s="226"/>
    </row>
    <row r="712" spans="1:10">
      <c r="A712" s="445"/>
      <c r="B712" s="442"/>
      <c r="C712" s="442"/>
      <c r="D712" s="177"/>
      <c r="E712" s="228" t="s">
        <v>2107</v>
      </c>
      <c r="F712" s="438"/>
      <c r="G712" s="438"/>
      <c r="H712" s="272"/>
      <c r="I712" s="272"/>
      <c r="J712" s="226"/>
    </row>
    <row r="713" spans="1:10">
      <c r="A713" s="445"/>
      <c r="B713" s="442"/>
      <c r="C713" s="442"/>
      <c r="D713" s="177"/>
      <c r="E713" s="228" t="s">
        <v>2108</v>
      </c>
      <c r="F713" s="438"/>
      <c r="G713" s="438"/>
      <c r="H713" s="272"/>
      <c r="I713" s="272"/>
      <c r="J713" s="226"/>
    </row>
    <row r="714" spans="1:10">
      <c r="A714" s="445"/>
      <c r="B714" s="442"/>
      <c r="C714" s="442"/>
      <c r="D714" s="177"/>
      <c r="E714" s="228" t="s">
        <v>2109</v>
      </c>
      <c r="F714" s="438"/>
      <c r="G714" s="438"/>
      <c r="H714" s="272"/>
      <c r="I714" s="272"/>
      <c r="J714" s="226"/>
    </row>
    <row r="715" spans="1:10">
      <c r="A715" s="445"/>
      <c r="B715" s="442"/>
      <c r="C715" s="442"/>
      <c r="D715" s="177"/>
      <c r="E715" s="228" t="s">
        <v>2110</v>
      </c>
      <c r="F715" s="438"/>
      <c r="G715" s="438"/>
      <c r="H715" s="272"/>
      <c r="I715" s="272"/>
      <c r="J715" s="226"/>
    </row>
    <row r="716" spans="1:10">
      <c r="A716" s="445"/>
      <c r="B716" s="442"/>
      <c r="C716" s="442"/>
      <c r="D716" s="177"/>
      <c r="E716" s="228" t="s">
        <v>2111</v>
      </c>
      <c r="F716" s="438"/>
      <c r="G716" s="438"/>
      <c r="H716" s="272"/>
      <c r="I716" s="272"/>
      <c r="J716" s="226"/>
    </row>
    <row r="717" spans="1:10">
      <c r="A717" s="445"/>
      <c r="B717" s="442"/>
      <c r="C717" s="442"/>
      <c r="D717" s="177"/>
      <c r="E717" s="228" t="s">
        <v>2112</v>
      </c>
      <c r="F717" s="438"/>
      <c r="G717" s="438"/>
      <c r="H717" s="272"/>
      <c r="I717" s="272"/>
      <c r="J717" s="226"/>
    </row>
    <row r="718" spans="1:10">
      <c r="A718" s="445"/>
      <c r="B718" s="442"/>
      <c r="C718" s="442"/>
      <c r="D718" s="177"/>
      <c r="E718" s="228" t="s">
        <v>2113</v>
      </c>
      <c r="F718" s="438"/>
      <c r="G718" s="438"/>
      <c r="H718" s="272"/>
      <c r="I718" s="272"/>
      <c r="J718" s="226"/>
    </row>
    <row r="719" spans="1:10" ht="15.75" thickBot="1">
      <c r="A719" s="446"/>
      <c r="B719" s="443"/>
      <c r="C719" s="443"/>
      <c r="D719" s="220"/>
      <c r="E719" s="229" t="s">
        <v>2114</v>
      </c>
      <c r="F719" s="440"/>
      <c r="G719" s="440"/>
      <c r="H719" s="274"/>
      <c r="I719" s="274"/>
      <c r="J719" s="227"/>
    </row>
    <row r="720" spans="1:10">
      <c r="A720" s="444" t="s">
        <v>2175</v>
      </c>
      <c r="B720" s="441" t="s">
        <v>1983</v>
      </c>
      <c r="C720" s="441"/>
      <c r="D720" s="219"/>
      <c r="E720" s="219" t="s">
        <v>2171</v>
      </c>
      <c r="F720" s="439">
        <v>4</v>
      </c>
      <c r="G720" s="439">
        <f>+F720*$B$1409</f>
        <v>184</v>
      </c>
      <c r="H720" s="273"/>
      <c r="I720" s="273"/>
      <c r="J720" s="225"/>
    </row>
    <row r="721" spans="1:10">
      <c r="A721" s="445"/>
      <c r="B721" s="442"/>
      <c r="C721" s="442"/>
      <c r="D721" s="177"/>
      <c r="E721" s="177" t="s">
        <v>1985</v>
      </c>
      <c r="F721" s="438"/>
      <c r="G721" s="438"/>
      <c r="H721" s="272"/>
      <c r="I721" s="272"/>
      <c r="J721" s="226"/>
    </row>
    <row r="722" spans="1:10">
      <c r="A722" s="445"/>
      <c r="B722" s="442"/>
      <c r="C722" s="442"/>
      <c r="D722" s="177"/>
      <c r="E722" s="228" t="s">
        <v>2101</v>
      </c>
      <c r="F722" s="438"/>
      <c r="G722" s="438"/>
      <c r="H722" s="272"/>
      <c r="I722" s="272"/>
      <c r="J722" s="226"/>
    </row>
    <row r="723" spans="1:10" ht="25.5">
      <c r="A723" s="445"/>
      <c r="B723" s="442"/>
      <c r="C723" s="442"/>
      <c r="D723" s="177"/>
      <c r="E723" s="228" t="s">
        <v>2172</v>
      </c>
      <c r="F723" s="438"/>
      <c r="G723" s="438"/>
      <c r="H723" s="272"/>
      <c r="I723" s="272"/>
      <c r="J723" s="226"/>
    </row>
    <row r="724" spans="1:10" ht="25.5">
      <c r="A724" s="445"/>
      <c r="B724" s="442"/>
      <c r="C724" s="442"/>
      <c r="D724" s="177"/>
      <c r="E724" s="228" t="s">
        <v>2173</v>
      </c>
      <c r="F724" s="438"/>
      <c r="G724" s="438"/>
      <c r="H724" s="272"/>
      <c r="I724" s="272"/>
      <c r="J724" s="226"/>
    </row>
    <row r="725" spans="1:10">
      <c r="A725" s="445"/>
      <c r="B725" s="442"/>
      <c r="C725" s="442"/>
      <c r="D725" s="177"/>
      <c r="E725" s="228" t="s">
        <v>2174</v>
      </c>
      <c r="F725" s="438"/>
      <c r="G725" s="438"/>
      <c r="H725" s="272"/>
      <c r="I725" s="272"/>
      <c r="J725" s="226"/>
    </row>
    <row r="726" spans="1:10">
      <c r="A726" s="445"/>
      <c r="B726" s="442" t="s">
        <v>1999</v>
      </c>
      <c r="C726" s="442"/>
      <c r="D726" s="177"/>
      <c r="E726" s="177" t="s">
        <v>2000</v>
      </c>
      <c r="F726" s="438">
        <v>4</v>
      </c>
      <c r="G726" s="438">
        <f>+F726*$B$1409</f>
        <v>184</v>
      </c>
      <c r="H726" s="272"/>
      <c r="I726" s="272"/>
      <c r="J726" s="226"/>
    </row>
    <row r="727" spans="1:10">
      <c r="A727" s="445"/>
      <c r="B727" s="442"/>
      <c r="C727" s="442"/>
      <c r="D727" s="177"/>
      <c r="E727" s="177" t="s">
        <v>1985</v>
      </c>
      <c r="F727" s="438"/>
      <c r="G727" s="438"/>
      <c r="H727" s="272"/>
      <c r="I727" s="272"/>
      <c r="J727" s="226"/>
    </row>
    <row r="728" spans="1:10">
      <c r="A728" s="445"/>
      <c r="B728" s="442"/>
      <c r="C728" s="442"/>
      <c r="D728" s="177"/>
      <c r="E728" s="228" t="s">
        <v>2001</v>
      </c>
      <c r="F728" s="438"/>
      <c r="G728" s="438"/>
      <c r="H728" s="272"/>
      <c r="I728" s="272"/>
      <c r="J728" s="226"/>
    </row>
    <row r="729" spans="1:10">
      <c r="A729" s="445"/>
      <c r="B729" s="442"/>
      <c r="C729" s="442"/>
      <c r="D729" s="177"/>
      <c r="E729" s="228" t="s">
        <v>2002</v>
      </c>
      <c r="F729" s="438"/>
      <c r="G729" s="438"/>
      <c r="H729" s="272"/>
      <c r="I729" s="272"/>
      <c r="J729" s="226"/>
    </row>
    <row r="730" spans="1:10">
      <c r="A730" s="445"/>
      <c r="B730" s="442"/>
      <c r="C730" s="442"/>
      <c r="D730" s="177"/>
      <c r="E730" s="228" t="s">
        <v>2003</v>
      </c>
      <c r="F730" s="438"/>
      <c r="G730" s="438"/>
      <c r="H730" s="272"/>
      <c r="I730" s="272"/>
      <c r="J730" s="226"/>
    </row>
    <row r="731" spans="1:10">
      <c r="A731" s="445"/>
      <c r="B731" s="442"/>
      <c r="C731" s="442"/>
      <c r="D731" s="177"/>
      <c r="E731" s="228" t="s">
        <v>2004</v>
      </c>
      <c r="F731" s="438"/>
      <c r="G731" s="438"/>
      <c r="H731" s="272"/>
      <c r="I731" s="272"/>
      <c r="J731" s="226"/>
    </row>
    <row r="732" spans="1:10">
      <c r="A732" s="445"/>
      <c r="B732" s="442"/>
      <c r="C732" s="442"/>
      <c r="D732" s="177"/>
      <c r="E732" s="228" t="s">
        <v>2005</v>
      </c>
      <c r="F732" s="438"/>
      <c r="G732" s="438"/>
      <c r="H732" s="272"/>
      <c r="I732" s="272"/>
      <c r="J732" s="226"/>
    </row>
    <row r="733" spans="1:10">
      <c r="A733" s="445"/>
      <c r="B733" s="442"/>
      <c r="C733" s="442"/>
      <c r="D733" s="177"/>
      <c r="E733" s="228" t="s">
        <v>2006</v>
      </c>
      <c r="F733" s="438"/>
      <c r="G733" s="438"/>
      <c r="H733" s="272"/>
      <c r="I733" s="272"/>
      <c r="J733" s="226"/>
    </row>
    <row r="734" spans="1:10">
      <c r="A734" s="445"/>
      <c r="B734" s="442"/>
      <c r="C734" s="442"/>
      <c r="D734" s="177"/>
      <c r="E734" s="228" t="s">
        <v>2007</v>
      </c>
      <c r="F734" s="438"/>
      <c r="G734" s="438"/>
      <c r="H734" s="272"/>
      <c r="I734" s="272"/>
      <c r="J734" s="226"/>
    </row>
    <row r="735" spans="1:10">
      <c r="A735" s="445"/>
      <c r="B735" s="442"/>
      <c r="C735" s="442"/>
      <c r="D735" s="177"/>
      <c r="E735" s="228" t="s">
        <v>2008</v>
      </c>
      <c r="F735" s="438"/>
      <c r="G735" s="438"/>
      <c r="H735" s="272"/>
      <c r="I735" s="272"/>
      <c r="J735" s="226"/>
    </row>
    <row r="736" spans="1:10">
      <c r="A736" s="445"/>
      <c r="B736" s="442"/>
      <c r="C736" s="442"/>
      <c r="D736" s="177"/>
      <c r="E736" s="228" t="s">
        <v>2009</v>
      </c>
      <c r="F736" s="438"/>
      <c r="G736" s="438"/>
      <c r="H736" s="272"/>
      <c r="I736" s="272"/>
      <c r="J736" s="226"/>
    </row>
    <row r="737" spans="1:10">
      <c r="A737" s="445"/>
      <c r="B737" s="442"/>
      <c r="C737" s="442"/>
      <c r="D737" s="177"/>
      <c r="E737" s="228" t="s">
        <v>2010</v>
      </c>
      <c r="F737" s="438"/>
      <c r="G737" s="438"/>
      <c r="H737" s="272"/>
      <c r="I737" s="272"/>
      <c r="J737" s="226"/>
    </row>
    <row r="738" spans="1:10">
      <c r="A738" s="445"/>
      <c r="B738" s="442"/>
      <c r="C738" s="442"/>
      <c r="D738" s="177"/>
      <c r="E738" s="228" t="s">
        <v>2011</v>
      </c>
      <c r="F738" s="438"/>
      <c r="G738" s="438"/>
      <c r="H738" s="272"/>
      <c r="I738" s="272"/>
      <c r="J738" s="226"/>
    </row>
    <row r="739" spans="1:10" ht="25.5">
      <c r="A739" s="445"/>
      <c r="B739" s="442"/>
      <c r="C739" s="442"/>
      <c r="D739" s="177"/>
      <c r="E739" s="228" t="s">
        <v>2012</v>
      </c>
      <c r="F739" s="438"/>
      <c r="G739" s="438"/>
      <c r="H739" s="272"/>
      <c r="I739" s="272"/>
      <c r="J739" s="226"/>
    </row>
    <row r="740" spans="1:10">
      <c r="A740" s="445"/>
      <c r="B740" s="442"/>
      <c r="C740" s="442"/>
      <c r="D740" s="177"/>
      <c r="E740" s="228" t="s">
        <v>2013</v>
      </c>
      <c r="F740" s="438"/>
      <c r="G740" s="438"/>
      <c r="H740" s="272"/>
      <c r="I740" s="272"/>
      <c r="J740" s="226"/>
    </row>
    <row r="741" spans="1:10">
      <c r="A741" s="445"/>
      <c r="B741" s="442"/>
      <c r="C741" s="442"/>
      <c r="D741" s="177"/>
      <c r="E741" s="228" t="s">
        <v>2014</v>
      </c>
      <c r="F741" s="438"/>
      <c r="G741" s="438"/>
      <c r="H741" s="272"/>
      <c r="I741" s="272"/>
      <c r="J741" s="226"/>
    </row>
    <row r="742" spans="1:10">
      <c r="A742" s="445"/>
      <c r="B742" s="442"/>
      <c r="C742" s="442"/>
      <c r="D742" s="177"/>
      <c r="E742" s="228" t="s">
        <v>2015</v>
      </c>
      <c r="F742" s="438"/>
      <c r="G742" s="438"/>
      <c r="H742" s="272"/>
      <c r="I742" s="272"/>
      <c r="J742" s="226"/>
    </row>
    <row r="743" spans="1:10" ht="25.5">
      <c r="A743" s="445"/>
      <c r="B743" s="442"/>
      <c r="C743" s="442"/>
      <c r="D743" s="177"/>
      <c r="E743" s="228" t="s">
        <v>2016</v>
      </c>
      <c r="F743" s="438"/>
      <c r="G743" s="438"/>
      <c r="H743" s="272"/>
      <c r="I743" s="272"/>
      <c r="J743" s="226"/>
    </row>
    <row r="744" spans="1:10">
      <c r="A744" s="445"/>
      <c r="B744" s="442"/>
      <c r="C744" s="442"/>
      <c r="D744" s="177"/>
      <c r="E744" s="228" t="s">
        <v>2017</v>
      </c>
      <c r="F744" s="438"/>
      <c r="G744" s="438"/>
      <c r="H744" s="272"/>
      <c r="I744" s="272"/>
      <c r="J744" s="226"/>
    </row>
    <row r="745" spans="1:10">
      <c r="A745" s="445"/>
      <c r="B745" s="442"/>
      <c r="C745" s="442"/>
      <c r="D745" s="177"/>
      <c r="E745" s="228" t="s">
        <v>2018</v>
      </c>
      <c r="F745" s="438"/>
      <c r="G745" s="438"/>
      <c r="H745" s="272"/>
      <c r="I745" s="272"/>
      <c r="J745" s="226"/>
    </row>
    <row r="746" spans="1:10">
      <c r="A746" s="445"/>
      <c r="B746" s="442"/>
      <c r="C746" s="442"/>
      <c r="D746" s="177"/>
      <c r="E746" s="228" t="s">
        <v>2019</v>
      </c>
      <c r="F746" s="438"/>
      <c r="G746" s="438"/>
      <c r="H746" s="272"/>
      <c r="I746" s="272"/>
      <c r="J746" s="226"/>
    </row>
    <row r="747" spans="1:10" ht="25.5">
      <c r="A747" s="445"/>
      <c r="B747" s="442"/>
      <c r="C747" s="442"/>
      <c r="D747" s="177"/>
      <c r="E747" s="228" t="s">
        <v>2020</v>
      </c>
      <c r="F747" s="438"/>
      <c r="G747" s="438"/>
      <c r="H747" s="272"/>
      <c r="I747" s="272"/>
      <c r="J747" s="226"/>
    </row>
    <row r="748" spans="1:10">
      <c r="A748" s="445"/>
      <c r="B748" s="442"/>
      <c r="C748" s="442"/>
      <c r="D748" s="177"/>
      <c r="E748" s="228" t="s">
        <v>2021</v>
      </c>
      <c r="F748" s="438"/>
      <c r="G748" s="438"/>
      <c r="H748" s="272"/>
      <c r="I748" s="272"/>
      <c r="J748" s="226"/>
    </row>
    <row r="749" spans="1:10">
      <c r="A749" s="445"/>
      <c r="B749" s="442"/>
      <c r="C749" s="442"/>
      <c r="D749" s="177"/>
      <c r="E749" s="228" t="s">
        <v>2022</v>
      </c>
      <c r="F749" s="438"/>
      <c r="G749" s="438"/>
      <c r="H749" s="272"/>
      <c r="I749" s="272"/>
      <c r="J749" s="226"/>
    </row>
    <row r="750" spans="1:10">
      <c r="A750" s="445"/>
      <c r="B750" s="442"/>
      <c r="C750" s="442"/>
      <c r="D750" s="177"/>
      <c r="E750" s="228" t="s">
        <v>2023</v>
      </c>
      <c r="F750" s="438"/>
      <c r="G750" s="438"/>
      <c r="H750" s="272"/>
      <c r="I750" s="272"/>
      <c r="J750" s="226"/>
    </row>
    <row r="751" spans="1:10">
      <c r="A751" s="445"/>
      <c r="B751" s="442"/>
      <c r="C751" s="442"/>
      <c r="D751" s="177"/>
      <c r="E751" s="228" t="s">
        <v>2024</v>
      </c>
      <c r="F751" s="438"/>
      <c r="G751" s="438"/>
      <c r="H751" s="272"/>
      <c r="I751" s="272"/>
      <c r="J751" s="226"/>
    </row>
    <row r="752" spans="1:10">
      <c r="A752" s="445"/>
      <c r="B752" s="442"/>
      <c r="C752" s="442"/>
      <c r="D752" s="177"/>
      <c r="E752" s="228" t="s">
        <v>2025</v>
      </c>
      <c r="F752" s="438"/>
      <c r="G752" s="438"/>
      <c r="H752" s="272"/>
      <c r="I752" s="272"/>
      <c r="J752" s="226"/>
    </row>
    <row r="753" spans="1:10">
      <c r="A753" s="445"/>
      <c r="B753" s="442"/>
      <c r="C753" s="442"/>
      <c r="D753" s="177"/>
      <c r="E753" s="228" t="s">
        <v>2026</v>
      </c>
      <c r="F753" s="438"/>
      <c r="G753" s="438"/>
      <c r="H753" s="272"/>
      <c r="I753" s="272"/>
      <c r="J753" s="226"/>
    </row>
    <row r="754" spans="1:10">
      <c r="A754" s="445"/>
      <c r="B754" s="442"/>
      <c r="C754" s="442"/>
      <c r="D754" s="177"/>
      <c r="E754" s="228" t="s">
        <v>2027</v>
      </c>
      <c r="F754" s="438"/>
      <c r="G754" s="438"/>
      <c r="H754" s="272"/>
      <c r="I754" s="272"/>
      <c r="J754" s="226"/>
    </row>
    <row r="755" spans="1:10">
      <c r="A755" s="445"/>
      <c r="B755" s="442"/>
      <c r="C755" s="442"/>
      <c r="D755" s="177"/>
      <c r="E755" s="228" t="s">
        <v>2028</v>
      </c>
      <c r="F755" s="438"/>
      <c r="G755" s="438"/>
      <c r="H755" s="272"/>
      <c r="I755" s="272"/>
      <c r="J755" s="226"/>
    </row>
    <row r="756" spans="1:10">
      <c r="A756" s="445"/>
      <c r="B756" s="442" t="s">
        <v>2030</v>
      </c>
      <c r="C756" s="442"/>
      <c r="D756" s="177"/>
      <c r="E756" s="177" t="s">
        <v>2000</v>
      </c>
      <c r="F756" s="438">
        <v>4</v>
      </c>
      <c r="G756" s="438">
        <f>+F756*$B$1409</f>
        <v>184</v>
      </c>
      <c r="H756" s="272"/>
      <c r="I756" s="272"/>
      <c r="J756" s="226"/>
    </row>
    <row r="757" spans="1:10">
      <c r="A757" s="445"/>
      <c r="B757" s="442"/>
      <c r="C757" s="442"/>
      <c r="D757" s="177"/>
      <c r="E757" s="177" t="s">
        <v>1985</v>
      </c>
      <c r="F757" s="438"/>
      <c r="G757" s="438"/>
      <c r="H757" s="272"/>
      <c r="I757" s="272"/>
      <c r="J757" s="226"/>
    </row>
    <row r="758" spans="1:10">
      <c r="A758" s="445"/>
      <c r="B758" s="442"/>
      <c r="C758" s="442"/>
      <c r="D758" s="177"/>
      <c r="E758" s="228" t="s">
        <v>2001</v>
      </c>
      <c r="F758" s="438"/>
      <c r="G758" s="438"/>
      <c r="H758" s="272"/>
      <c r="I758" s="272"/>
      <c r="J758" s="226"/>
    </row>
    <row r="759" spans="1:10">
      <c r="A759" s="445"/>
      <c r="B759" s="442"/>
      <c r="C759" s="442"/>
      <c r="D759" s="177"/>
      <c r="E759" s="228" t="s">
        <v>2002</v>
      </c>
      <c r="F759" s="438"/>
      <c r="G759" s="438"/>
      <c r="H759" s="272"/>
      <c r="I759" s="272"/>
      <c r="J759" s="226"/>
    </row>
    <row r="760" spans="1:10">
      <c r="A760" s="445"/>
      <c r="B760" s="442"/>
      <c r="C760" s="442"/>
      <c r="D760" s="177"/>
      <c r="E760" s="228" t="s">
        <v>2003</v>
      </c>
      <c r="F760" s="438"/>
      <c r="G760" s="438"/>
      <c r="H760" s="272"/>
      <c r="I760" s="272"/>
      <c r="J760" s="226"/>
    </row>
    <row r="761" spans="1:10">
      <c r="A761" s="445"/>
      <c r="B761" s="442"/>
      <c r="C761" s="442"/>
      <c r="D761" s="177"/>
      <c r="E761" s="228" t="s">
        <v>2004</v>
      </c>
      <c r="F761" s="438"/>
      <c r="G761" s="438"/>
      <c r="H761" s="272"/>
      <c r="I761" s="272"/>
      <c r="J761" s="226"/>
    </row>
    <row r="762" spans="1:10">
      <c r="A762" s="445"/>
      <c r="B762" s="442"/>
      <c r="C762" s="442"/>
      <c r="D762" s="177"/>
      <c r="E762" s="228" t="s">
        <v>2005</v>
      </c>
      <c r="F762" s="438"/>
      <c r="G762" s="438"/>
      <c r="H762" s="272"/>
      <c r="I762" s="272"/>
      <c r="J762" s="226"/>
    </row>
    <row r="763" spans="1:10">
      <c r="A763" s="445"/>
      <c r="B763" s="442"/>
      <c r="C763" s="442"/>
      <c r="D763" s="177"/>
      <c r="E763" s="228" t="s">
        <v>2006</v>
      </c>
      <c r="F763" s="438"/>
      <c r="G763" s="438"/>
      <c r="H763" s="272"/>
      <c r="I763" s="272"/>
      <c r="J763" s="226"/>
    </row>
    <row r="764" spans="1:10">
      <c r="A764" s="445"/>
      <c r="B764" s="442"/>
      <c r="C764" s="442"/>
      <c r="D764" s="177"/>
      <c r="E764" s="228" t="s">
        <v>2007</v>
      </c>
      <c r="F764" s="438"/>
      <c r="G764" s="438"/>
      <c r="H764" s="272"/>
      <c r="I764" s="272"/>
      <c r="J764" s="226"/>
    </row>
    <row r="765" spans="1:10">
      <c r="A765" s="445"/>
      <c r="B765" s="442"/>
      <c r="C765" s="442"/>
      <c r="D765" s="177"/>
      <c r="E765" s="228" t="s">
        <v>2008</v>
      </c>
      <c r="F765" s="438"/>
      <c r="G765" s="438"/>
      <c r="H765" s="272"/>
      <c r="I765" s="272"/>
      <c r="J765" s="226"/>
    </row>
    <row r="766" spans="1:10">
      <c r="A766" s="445"/>
      <c r="B766" s="442"/>
      <c r="C766" s="442"/>
      <c r="D766" s="177"/>
      <c r="E766" s="228" t="s">
        <v>2009</v>
      </c>
      <c r="F766" s="438"/>
      <c r="G766" s="438"/>
      <c r="H766" s="272"/>
      <c r="I766" s="272"/>
      <c r="J766" s="226"/>
    </row>
    <row r="767" spans="1:10">
      <c r="A767" s="445"/>
      <c r="B767" s="442"/>
      <c r="C767" s="442"/>
      <c r="D767" s="177"/>
      <c r="E767" s="228" t="s">
        <v>2010</v>
      </c>
      <c r="F767" s="438"/>
      <c r="G767" s="438"/>
      <c r="H767" s="272"/>
      <c r="I767" s="272"/>
      <c r="J767" s="226"/>
    </row>
    <row r="768" spans="1:10">
      <c r="A768" s="445"/>
      <c r="B768" s="442"/>
      <c r="C768" s="442"/>
      <c r="D768" s="177"/>
      <c r="E768" s="228" t="s">
        <v>2011</v>
      </c>
      <c r="F768" s="438"/>
      <c r="G768" s="438"/>
      <c r="H768" s="272"/>
      <c r="I768" s="272"/>
      <c r="J768" s="226"/>
    </row>
    <row r="769" spans="1:10" ht="25.5">
      <c r="A769" s="445"/>
      <c r="B769" s="442"/>
      <c r="C769" s="442"/>
      <c r="D769" s="177"/>
      <c r="E769" s="228" t="s">
        <v>2012</v>
      </c>
      <c r="F769" s="438"/>
      <c r="G769" s="438"/>
      <c r="H769" s="272"/>
      <c r="I769" s="272"/>
      <c r="J769" s="226"/>
    </row>
    <row r="770" spans="1:10">
      <c r="A770" s="445"/>
      <c r="B770" s="442"/>
      <c r="C770" s="442"/>
      <c r="D770" s="177"/>
      <c r="E770" s="228" t="s">
        <v>2013</v>
      </c>
      <c r="F770" s="438"/>
      <c r="G770" s="438"/>
      <c r="H770" s="272"/>
      <c r="I770" s="272"/>
      <c r="J770" s="226"/>
    </row>
    <row r="771" spans="1:10">
      <c r="A771" s="445"/>
      <c r="B771" s="442"/>
      <c r="C771" s="442"/>
      <c r="D771" s="177"/>
      <c r="E771" s="228" t="s">
        <v>2014</v>
      </c>
      <c r="F771" s="438"/>
      <c r="G771" s="438"/>
      <c r="H771" s="272"/>
      <c r="I771" s="272"/>
      <c r="J771" s="226"/>
    </row>
    <row r="772" spans="1:10">
      <c r="A772" s="445"/>
      <c r="B772" s="442"/>
      <c r="C772" s="442"/>
      <c r="D772" s="177"/>
      <c r="E772" s="228" t="s">
        <v>2015</v>
      </c>
      <c r="F772" s="438"/>
      <c r="G772" s="438"/>
      <c r="H772" s="272"/>
      <c r="I772" s="272"/>
      <c r="J772" s="226"/>
    </row>
    <row r="773" spans="1:10" ht="25.5">
      <c r="A773" s="445"/>
      <c r="B773" s="442"/>
      <c r="C773" s="442"/>
      <c r="D773" s="177"/>
      <c r="E773" s="228" t="s">
        <v>2016</v>
      </c>
      <c r="F773" s="438"/>
      <c r="G773" s="438"/>
      <c r="H773" s="272"/>
      <c r="I773" s="272"/>
      <c r="J773" s="226"/>
    </row>
    <row r="774" spans="1:10">
      <c r="A774" s="445"/>
      <c r="B774" s="442"/>
      <c r="C774" s="442"/>
      <c r="D774" s="177"/>
      <c r="E774" s="228" t="s">
        <v>2017</v>
      </c>
      <c r="F774" s="438"/>
      <c r="G774" s="438"/>
      <c r="H774" s="272"/>
      <c r="I774" s="272"/>
      <c r="J774" s="226"/>
    </row>
    <row r="775" spans="1:10">
      <c r="A775" s="445"/>
      <c r="B775" s="442"/>
      <c r="C775" s="442"/>
      <c r="D775" s="177"/>
      <c r="E775" s="228" t="s">
        <v>2018</v>
      </c>
      <c r="F775" s="438"/>
      <c r="G775" s="438"/>
      <c r="H775" s="272"/>
      <c r="I775" s="272"/>
      <c r="J775" s="226"/>
    </row>
    <row r="776" spans="1:10">
      <c r="A776" s="445"/>
      <c r="B776" s="442"/>
      <c r="C776" s="442"/>
      <c r="D776" s="177"/>
      <c r="E776" s="228" t="s">
        <v>2019</v>
      </c>
      <c r="F776" s="438"/>
      <c r="G776" s="438"/>
      <c r="H776" s="272"/>
      <c r="I776" s="272"/>
      <c r="J776" s="226"/>
    </row>
    <row r="777" spans="1:10" ht="25.5">
      <c r="A777" s="445"/>
      <c r="B777" s="442"/>
      <c r="C777" s="442"/>
      <c r="D777" s="177"/>
      <c r="E777" s="228" t="s">
        <v>2020</v>
      </c>
      <c r="F777" s="438"/>
      <c r="G777" s="438"/>
      <c r="H777" s="272"/>
      <c r="I777" s="272"/>
      <c r="J777" s="226"/>
    </row>
    <row r="778" spans="1:10">
      <c r="A778" s="445"/>
      <c r="B778" s="442"/>
      <c r="C778" s="442"/>
      <c r="D778" s="177"/>
      <c r="E778" s="228" t="s">
        <v>2021</v>
      </c>
      <c r="F778" s="438"/>
      <c r="G778" s="438"/>
      <c r="H778" s="272"/>
      <c r="I778" s="272"/>
      <c r="J778" s="226"/>
    </row>
    <row r="779" spans="1:10">
      <c r="A779" s="445"/>
      <c r="B779" s="442"/>
      <c r="C779" s="442"/>
      <c r="D779" s="177"/>
      <c r="E779" s="228" t="s">
        <v>2022</v>
      </c>
      <c r="F779" s="438"/>
      <c r="G779" s="438"/>
      <c r="H779" s="272"/>
      <c r="I779" s="272"/>
      <c r="J779" s="226"/>
    </row>
    <row r="780" spans="1:10">
      <c r="A780" s="445"/>
      <c r="B780" s="442"/>
      <c r="C780" s="442"/>
      <c r="D780" s="177"/>
      <c r="E780" s="228" t="s">
        <v>2023</v>
      </c>
      <c r="F780" s="438"/>
      <c r="G780" s="438"/>
      <c r="H780" s="272"/>
      <c r="I780" s="272"/>
      <c r="J780" s="226"/>
    </row>
    <row r="781" spans="1:10">
      <c r="A781" s="445"/>
      <c r="B781" s="442"/>
      <c r="C781" s="442"/>
      <c r="D781" s="177"/>
      <c r="E781" s="228" t="s">
        <v>2024</v>
      </c>
      <c r="F781" s="438"/>
      <c r="G781" s="438"/>
      <c r="H781" s="272"/>
      <c r="I781" s="272"/>
      <c r="J781" s="226"/>
    </row>
    <row r="782" spans="1:10">
      <c r="A782" s="445"/>
      <c r="B782" s="442"/>
      <c r="C782" s="442"/>
      <c r="D782" s="177"/>
      <c r="E782" s="228" t="s">
        <v>2025</v>
      </c>
      <c r="F782" s="438"/>
      <c r="G782" s="438"/>
      <c r="H782" s="272"/>
      <c r="I782" s="272"/>
      <c r="J782" s="226"/>
    </row>
    <row r="783" spans="1:10">
      <c r="A783" s="445"/>
      <c r="B783" s="442"/>
      <c r="C783" s="442"/>
      <c r="D783" s="177"/>
      <c r="E783" s="228" t="s">
        <v>2026</v>
      </c>
      <c r="F783" s="438"/>
      <c r="G783" s="438"/>
      <c r="H783" s="272"/>
      <c r="I783" s="272"/>
      <c r="J783" s="226"/>
    </row>
    <row r="784" spans="1:10">
      <c r="A784" s="445"/>
      <c r="B784" s="442"/>
      <c r="C784" s="442"/>
      <c r="D784" s="177"/>
      <c r="E784" s="228" t="s">
        <v>2027</v>
      </c>
      <c r="F784" s="438"/>
      <c r="G784" s="438"/>
      <c r="H784" s="272"/>
      <c r="I784" s="272"/>
      <c r="J784" s="226"/>
    </row>
    <row r="785" spans="1:10">
      <c r="A785" s="445"/>
      <c r="B785" s="442"/>
      <c r="C785" s="442"/>
      <c r="D785" s="177"/>
      <c r="E785" s="228" t="s">
        <v>2028</v>
      </c>
      <c r="F785" s="438"/>
      <c r="G785" s="438"/>
      <c r="H785" s="272"/>
      <c r="I785" s="272"/>
      <c r="J785" s="226"/>
    </row>
    <row r="786" spans="1:10" ht="38.25">
      <c r="A786" s="445"/>
      <c r="B786" s="442" t="s">
        <v>2062</v>
      </c>
      <c r="C786" s="442"/>
      <c r="D786" s="177"/>
      <c r="E786" s="177" t="s">
        <v>2054</v>
      </c>
      <c r="F786" s="438">
        <v>0</v>
      </c>
      <c r="G786" s="438">
        <f>+F786*$B$1409</f>
        <v>0</v>
      </c>
      <c r="H786" s="272"/>
      <c r="I786" s="272"/>
      <c r="J786" s="226"/>
    </row>
    <row r="787" spans="1:10">
      <c r="A787" s="445"/>
      <c r="B787" s="442"/>
      <c r="C787" s="442"/>
      <c r="D787" s="177"/>
      <c r="E787" s="177" t="s">
        <v>1985</v>
      </c>
      <c r="F787" s="438"/>
      <c r="G787" s="438"/>
      <c r="H787" s="272"/>
      <c r="I787" s="272"/>
      <c r="J787" s="226"/>
    </row>
    <row r="788" spans="1:10">
      <c r="A788" s="445"/>
      <c r="B788" s="442"/>
      <c r="C788" s="442"/>
      <c r="D788" s="177"/>
      <c r="E788" s="228" t="s">
        <v>2001</v>
      </c>
      <c r="F788" s="438"/>
      <c r="G788" s="438"/>
      <c r="H788" s="272"/>
      <c r="I788" s="272"/>
      <c r="J788" s="226"/>
    </row>
    <row r="789" spans="1:10">
      <c r="A789" s="445"/>
      <c r="B789" s="442"/>
      <c r="C789" s="442"/>
      <c r="D789" s="177"/>
      <c r="E789" s="228" t="s">
        <v>2033</v>
      </c>
      <c r="F789" s="438"/>
      <c r="G789" s="438"/>
      <c r="H789" s="272"/>
      <c r="I789" s="272"/>
      <c r="J789" s="226"/>
    </row>
    <row r="790" spans="1:10">
      <c r="A790" s="445"/>
      <c r="B790" s="442"/>
      <c r="C790" s="442"/>
      <c r="D790" s="177"/>
      <c r="E790" s="228" t="s">
        <v>2055</v>
      </c>
      <c r="F790" s="438"/>
      <c r="G790" s="438"/>
      <c r="H790" s="272"/>
      <c r="I790" s="272"/>
      <c r="J790" s="226"/>
    </row>
    <row r="791" spans="1:10">
      <c r="A791" s="445"/>
      <c r="B791" s="442"/>
      <c r="C791" s="442"/>
      <c r="D791" s="177"/>
      <c r="E791" s="228" t="s">
        <v>2056</v>
      </c>
      <c r="F791" s="438"/>
      <c r="G791" s="438"/>
      <c r="H791" s="272"/>
      <c r="I791" s="272"/>
      <c r="J791" s="226"/>
    </row>
    <row r="792" spans="1:10">
      <c r="A792" s="445"/>
      <c r="B792" s="442"/>
      <c r="C792" s="442"/>
      <c r="D792" s="177"/>
      <c r="E792" s="228" t="s">
        <v>2057</v>
      </c>
      <c r="F792" s="438"/>
      <c r="G792" s="438"/>
      <c r="H792" s="272"/>
      <c r="I792" s="272"/>
      <c r="J792" s="226"/>
    </row>
    <row r="793" spans="1:10">
      <c r="A793" s="445"/>
      <c r="B793" s="442"/>
      <c r="C793" s="442"/>
      <c r="D793" s="177"/>
      <c r="E793" s="228" t="s">
        <v>2058</v>
      </c>
      <c r="F793" s="438"/>
      <c r="G793" s="438"/>
      <c r="H793" s="272"/>
      <c r="I793" s="272"/>
      <c r="J793" s="226"/>
    </row>
    <row r="794" spans="1:10">
      <c r="A794" s="445"/>
      <c r="B794" s="442"/>
      <c r="C794" s="442"/>
      <c r="D794" s="177"/>
      <c r="E794" s="228" t="s">
        <v>2059</v>
      </c>
      <c r="F794" s="438"/>
      <c r="G794" s="438"/>
      <c r="H794" s="272"/>
      <c r="I794" s="272"/>
      <c r="J794" s="226"/>
    </row>
    <row r="795" spans="1:10">
      <c r="A795" s="445"/>
      <c r="B795" s="442"/>
      <c r="C795" s="442"/>
      <c r="D795" s="177"/>
      <c r="E795" s="228" t="s">
        <v>2060</v>
      </c>
      <c r="F795" s="438"/>
      <c r="G795" s="438"/>
      <c r="H795" s="272"/>
      <c r="I795" s="272"/>
      <c r="J795" s="226"/>
    </row>
    <row r="796" spans="1:10">
      <c r="A796" s="445"/>
      <c r="B796" s="442"/>
      <c r="C796" s="442"/>
      <c r="D796" s="177"/>
      <c r="E796" s="228" t="s">
        <v>2021</v>
      </c>
      <c r="F796" s="438"/>
      <c r="G796" s="438"/>
      <c r="H796" s="272"/>
      <c r="I796" s="272"/>
      <c r="J796" s="226"/>
    </row>
    <row r="797" spans="1:10">
      <c r="A797" s="445"/>
      <c r="B797" s="442" t="s">
        <v>2031</v>
      </c>
      <c r="C797" s="442"/>
      <c r="D797" s="177"/>
      <c r="E797" s="177" t="s">
        <v>2063</v>
      </c>
      <c r="F797" s="438">
        <v>0</v>
      </c>
      <c r="G797" s="438">
        <f>+F797*$B$1409</f>
        <v>0</v>
      </c>
      <c r="H797" s="272"/>
      <c r="I797" s="272"/>
      <c r="J797" s="226"/>
    </row>
    <row r="798" spans="1:10">
      <c r="A798" s="445"/>
      <c r="B798" s="442"/>
      <c r="C798" s="442"/>
      <c r="D798" s="177"/>
      <c r="E798" s="177" t="s">
        <v>1985</v>
      </c>
      <c r="F798" s="438"/>
      <c r="G798" s="438"/>
      <c r="H798" s="272"/>
      <c r="I798" s="272"/>
      <c r="J798" s="226"/>
    </row>
    <row r="799" spans="1:10">
      <c r="A799" s="445"/>
      <c r="B799" s="442"/>
      <c r="C799" s="442"/>
      <c r="D799" s="177"/>
      <c r="E799" s="228" t="s">
        <v>2001</v>
      </c>
      <c r="F799" s="438"/>
      <c r="G799" s="438"/>
      <c r="H799" s="272"/>
      <c r="I799" s="272"/>
      <c r="J799" s="226"/>
    </row>
    <row r="800" spans="1:10">
      <c r="A800" s="445"/>
      <c r="B800" s="442"/>
      <c r="C800" s="442"/>
      <c r="D800" s="177"/>
      <c r="E800" s="228" t="s">
        <v>2064</v>
      </c>
      <c r="F800" s="438"/>
      <c r="G800" s="438"/>
      <c r="H800" s="272"/>
      <c r="I800" s="272"/>
      <c r="J800" s="226"/>
    </row>
    <row r="801" spans="1:10">
      <c r="A801" s="445"/>
      <c r="B801" s="442"/>
      <c r="C801" s="442"/>
      <c r="D801" s="177"/>
      <c r="E801" s="228" t="s">
        <v>2065</v>
      </c>
      <c r="F801" s="438"/>
      <c r="G801" s="438"/>
      <c r="H801" s="272"/>
      <c r="I801" s="272"/>
      <c r="J801" s="226"/>
    </row>
    <row r="802" spans="1:10">
      <c r="A802" s="445"/>
      <c r="B802" s="442"/>
      <c r="C802" s="442"/>
      <c r="D802" s="177"/>
      <c r="E802" s="228" t="s">
        <v>2066</v>
      </c>
      <c r="F802" s="438"/>
      <c r="G802" s="438"/>
      <c r="H802" s="272"/>
      <c r="I802" s="272"/>
      <c r="J802" s="226"/>
    </row>
    <row r="803" spans="1:10">
      <c r="A803" s="445"/>
      <c r="B803" s="442"/>
      <c r="C803" s="442"/>
      <c r="D803" s="177"/>
      <c r="E803" s="228" t="s">
        <v>2067</v>
      </c>
      <c r="F803" s="438"/>
      <c r="G803" s="438"/>
      <c r="H803" s="272"/>
      <c r="I803" s="272"/>
      <c r="J803" s="226"/>
    </row>
    <row r="804" spans="1:10">
      <c r="A804" s="445"/>
      <c r="B804" s="442"/>
      <c r="C804" s="442"/>
      <c r="D804" s="177"/>
      <c r="E804" s="228" t="s">
        <v>2068</v>
      </c>
      <c r="F804" s="438"/>
      <c r="G804" s="438"/>
      <c r="H804" s="272"/>
      <c r="I804" s="272"/>
      <c r="J804" s="226"/>
    </row>
    <row r="805" spans="1:10">
      <c r="A805" s="445"/>
      <c r="B805" s="442"/>
      <c r="C805" s="442"/>
      <c r="D805" s="177"/>
      <c r="E805" s="228" t="s">
        <v>2069</v>
      </c>
      <c r="F805" s="438"/>
      <c r="G805" s="438"/>
      <c r="H805" s="272"/>
      <c r="I805" s="272"/>
      <c r="J805" s="226"/>
    </row>
    <row r="806" spans="1:10">
      <c r="A806" s="445"/>
      <c r="B806" s="442"/>
      <c r="C806" s="442"/>
      <c r="D806" s="177"/>
      <c r="E806" s="228" t="s">
        <v>2070</v>
      </c>
      <c r="F806" s="438"/>
      <c r="G806" s="438"/>
      <c r="H806" s="272"/>
      <c r="I806" s="272"/>
      <c r="J806" s="226"/>
    </row>
    <row r="807" spans="1:10">
      <c r="A807" s="445"/>
      <c r="B807" s="442"/>
      <c r="C807" s="442"/>
      <c r="D807" s="177"/>
      <c r="E807" s="228" t="s">
        <v>2071</v>
      </c>
      <c r="F807" s="438"/>
      <c r="G807" s="438"/>
      <c r="H807" s="272"/>
      <c r="I807" s="272"/>
      <c r="J807" s="226"/>
    </row>
    <row r="808" spans="1:10">
      <c r="A808" s="445"/>
      <c r="B808" s="442"/>
      <c r="C808" s="442"/>
      <c r="D808" s="177"/>
      <c r="E808" s="228" t="s">
        <v>2072</v>
      </c>
      <c r="F808" s="438"/>
      <c r="G808" s="438"/>
      <c r="H808" s="272"/>
      <c r="I808" s="272"/>
      <c r="J808" s="226"/>
    </row>
    <row r="809" spans="1:10">
      <c r="A809" s="445"/>
      <c r="B809" s="442"/>
      <c r="C809" s="442"/>
      <c r="D809" s="177"/>
      <c r="E809" s="228" t="s">
        <v>2021</v>
      </c>
      <c r="F809" s="438"/>
      <c r="G809" s="438"/>
      <c r="H809" s="272"/>
      <c r="I809" s="272"/>
      <c r="J809" s="226"/>
    </row>
    <row r="810" spans="1:10">
      <c r="A810" s="445"/>
      <c r="B810" s="442" t="s">
        <v>2041</v>
      </c>
      <c r="C810" s="442"/>
      <c r="D810" s="177"/>
      <c r="E810" s="177" t="s">
        <v>2042</v>
      </c>
      <c r="F810" s="438">
        <v>0</v>
      </c>
      <c r="G810" s="438">
        <f>+F810*$B$1409</f>
        <v>0</v>
      </c>
      <c r="H810" s="272"/>
      <c r="I810" s="272"/>
      <c r="J810" s="226"/>
    </row>
    <row r="811" spans="1:10" ht="51">
      <c r="A811" s="445"/>
      <c r="B811" s="442"/>
      <c r="C811" s="442"/>
      <c r="D811" s="177"/>
      <c r="E811" s="177" t="s">
        <v>2043</v>
      </c>
      <c r="F811" s="438"/>
      <c r="G811" s="438"/>
      <c r="H811" s="272"/>
      <c r="I811" s="272"/>
      <c r="J811" s="226"/>
    </row>
    <row r="812" spans="1:10">
      <c r="A812" s="445"/>
      <c r="B812" s="442"/>
      <c r="C812" s="442"/>
      <c r="D812" s="177"/>
      <c r="E812" s="177" t="s">
        <v>1985</v>
      </c>
      <c r="F812" s="438"/>
      <c r="G812" s="438"/>
      <c r="H812" s="272"/>
      <c r="I812" s="272"/>
      <c r="J812" s="226"/>
    </row>
    <row r="813" spans="1:10">
      <c r="A813" s="445"/>
      <c r="B813" s="442"/>
      <c r="C813" s="442"/>
      <c r="D813" s="177"/>
      <c r="E813" s="228" t="s">
        <v>2001</v>
      </c>
      <c r="F813" s="438"/>
      <c r="G813" s="438"/>
      <c r="H813" s="272"/>
      <c r="I813" s="272"/>
      <c r="J813" s="226"/>
    </row>
    <row r="814" spans="1:10">
      <c r="A814" s="445"/>
      <c r="B814" s="442"/>
      <c r="C814" s="442"/>
      <c r="D814" s="177"/>
      <c r="E814" s="228" t="s">
        <v>2044</v>
      </c>
      <c r="F814" s="438"/>
      <c r="G814" s="438"/>
      <c r="H814" s="272"/>
      <c r="I814" s="272"/>
      <c r="J814" s="226"/>
    </row>
    <row r="815" spans="1:10">
      <c r="A815" s="445"/>
      <c r="B815" s="442"/>
      <c r="C815" s="442"/>
      <c r="D815" s="177"/>
      <c r="E815" s="228" t="s">
        <v>2045</v>
      </c>
      <c r="F815" s="438"/>
      <c r="G815" s="438"/>
      <c r="H815" s="272"/>
      <c r="I815" s="272"/>
      <c r="J815" s="226"/>
    </row>
    <row r="816" spans="1:10">
      <c r="A816" s="445"/>
      <c r="B816" s="442"/>
      <c r="C816" s="442"/>
      <c r="D816" s="177"/>
      <c r="E816" s="228" t="s">
        <v>2046</v>
      </c>
      <c r="F816" s="438"/>
      <c r="G816" s="438"/>
      <c r="H816" s="272"/>
      <c r="I816" s="272"/>
      <c r="J816" s="226"/>
    </row>
    <row r="817" spans="1:10">
      <c r="A817" s="445"/>
      <c r="B817" s="442"/>
      <c r="C817" s="442"/>
      <c r="D817" s="177"/>
      <c r="E817" s="228" t="s">
        <v>2047</v>
      </c>
      <c r="F817" s="438"/>
      <c r="G817" s="438"/>
      <c r="H817" s="272"/>
      <c r="I817" s="272"/>
      <c r="J817" s="226"/>
    </row>
    <row r="818" spans="1:10">
      <c r="A818" s="445"/>
      <c r="B818" s="442"/>
      <c r="C818" s="442"/>
      <c r="D818" s="177"/>
      <c r="E818" s="228" t="s">
        <v>2048</v>
      </c>
      <c r="F818" s="438"/>
      <c r="G818" s="438"/>
      <c r="H818" s="272"/>
      <c r="I818" s="272"/>
      <c r="J818" s="226"/>
    </row>
    <row r="819" spans="1:10" ht="25.5">
      <c r="A819" s="445"/>
      <c r="B819" s="442"/>
      <c r="C819" s="442"/>
      <c r="D819" s="177"/>
      <c r="E819" s="228" t="s">
        <v>2049</v>
      </c>
      <c r="F819" s="438"/>
      <c r="G819" s="438"/>
      <c r="H819" s="272"/>
      <c r="I819" s="272"/>
      <c r="J819" s="226"/>
    </row>
    <row r="820" spans="1:10" ht="25.5">
      <c r="A820" s="445"/>
      <c r="B820" s="442"/>
      <c r="C820" s="442"/>
      <c r="D820" s="177"/>
      <c r="E820" s="228" t="s">
        <v>2050</v>
      </c>
      <c r="F820" s="438"/>
      <c r="G820" s="438"/>
      <c r="H820" s="272"/>
      <c r="I820" s="272"/>
      <c r="J820" s="226"/>
    </row>
    <row r="821" spans="1:10">
      <c r="A821" s="445"/>
      <c r="B821" s="442"/>
      <c r="C821" s="442"/>
      <c r="D821" s="177"/>
      <c r="E821" s="228" t="s">
        <v>2051</v>
      </c>
      <c r="F821" s="438"/>
      <c r="G821" s="438"/>
      <c r="H821" s="272"/>
      <c r="I821" s="272"/>
      <c r="J821" s="226"/>
    </row>
    <row r="822" spans="1:10">
      <c r="A822" s="445"/>
      <c r="B822" s="442"/>
      <c r="C822" s="442"/>
      <c r="D822" s="177"/>
      <c r="E822" s="228" t="s">
        <v>2052</v>
      </c>
      <c r="F822" s="438"/>
      <c r="G822" s="438"/>
      <c r="H822" s="272"/>
      <c r="I822" s="272"/>
      <c r="J822" s="226"/>
    </row>
    <row r="823" spans="1:10">
      <c r="A823" s="445"/>
      <c r="B823" s="442"/>
      <c r="C823" s="442"/>
      <c r="D823" s="177"/>
      <c r="E823" s="228" t="s">
        <v>2021</v>
      </c>
      <c r="F823" s="438"/>
      <c r="G823" s="438"/>
      <c r="H823" s="272"/>
      <c r="I823" s="272"/>
      <c r="J823" s="226"/>
    </row>
    <row r="824" spans="1:10" ht="38.25">
      <c r="A824" s="445"/>
      <c r="B824" s="442" t="s">
        <v>2053</v>
      </c>
      <c r="C824" s="442"/>
      <c r="D824" s="177"/>
      <c r="E824" s="177" t="s">
        <v>2054</v>
      </c>
      <c r="F824" s="438">
        <v>0</v>
      </c>
      <c r="G824" s="438">
        <f>+F824*$B$1409</f>
        <v>0</v>
      </c>
      <c r="H824" s="272"/>
      <c r="I824" s="272"/>
      <c r="J824" s="226"/>
    </row>
    <row r="825" spans="1:10">
      <c r="A825" s="445"/>
      <c r="B825" s="442"/>
      <c r="C825" s="442"/>
      <c r="D825" s="177"/>
      <c r="E825" s="177" t="s">
        <v>1985</v>
      </c>
      <c r="F825" s="438"/>
      <c r="G825" s="438"/>
      <c r="H825" s="272"/>
      <c r="I825" s="272"/>
      <c r="J825" s="226"/>
    </row>
    <row r="826" spans="1:10">
      <c r="A826" s="445"/>
      <c r="B826" s="442"/>
      <c r="C826" s="442"/>
      <c r="D826" s="177"/>
      <c r="E826" s="228" t="s">
        <v>2001</v>
      </c>
      <c r="F826" s="438"/>
      <c r="G826" s="438"/>
      <c r="H826" s="272"/>
      <c r="I826" s="272"/>
      <c r="J826" s="226"/>
    </row>
    <row r="827" spans="1:10">
      <c r="A827" s="445"/>
      <c r="B827" s="442"/>
      <c r="C827" s="442"/>
      <c r="D827" s="177"/>
      <c r="E827" s="228" t="s">
        <v>2033</v>
      </c>
      <c r="F827" s="438"/>
      <c r="G827" s="438"/>
      <c r="H827" s="272"/>
      <c r="I827" s="272"/>
      <c r="J827" s="226"/>
    </row>
    <row r="828" spans="1:10">
      <c r="A828" s="445"/>
      <c r="B828" s="442"/>
      <c r="C828" s="442"/>
      <c r="D828" s="177"/>
      <c r="E828" s="228" t="s">
        <v>2055</v>
      </c>
      <c r="F828" s="438"/>
      <c r="G828" s="438"/>
      <c r="H828" s="272"/>
      <c r="I828" s="272"/>
      <c r="J828" s="226"/>
    </row>
    <row r="829" spans="1:10">
      <c r="A829" s="445"/>
      <c r="B829" s="442"/>
      <c r="C829" s="442"/>
      <c r="D829" s="177"/>
      <c r="E829" s="228" t="s">
        <v>2056</v>
      </c>
      <c r="F829" s="438"/>
      <c r="G829" s="438"/>
      <c r="H829" s="272"/>
      <c r="I829" s="272"/>
      <c r="J829" s="226"/>
    </row>
    <row r="830" spans="1:10">
      <c r="A830" s="445"/>
      <c r="B830" s="442"/>
      <c r="C830" s="442"/>
      <c r="D830" s="177"/>
      <c r="E830" s="228" t="s">
        <v>2057</v>
      </c>
      <c r="F830" s="438"/>
      <c r="G830" s="438"/>
      <c r="H830" s="272"/>
      <c r="I830" s="272"/>
      <c r="J830" s="226"/>
    </row>
    <row r="831" spans="1:10">
      <c r="A831" s="445"/>
      <c r="B831" s="442"/>
      <c r="C831" s="442"/>
      <c r="D831" s="177"/>
      <c r="E831" s="228" t="s">
        <v>2058</v>
      </c>
      <c r="F831" s="438"/>
      <c r="G831" s="438"/>
      <c r="H831" s="272"/>
      <c r="I831" s="272"/>
      <c r="J831" s="226"/>
    </row>
    <row r="832" spans="1:10">
      <c r="A832" s="445"/>
      <c r="B832" s="442"/>
      <c r="C832" s="442"/>
      <c r="D832" s="177"/>
      <c r="E832" s="228" t="s">
        <v>2059</v>
      </c>
      <c r="F832" s="438"/>
      <c r="G832" s="438"/>
      <c r="H832" s="272"/>
      <c r="I832" s="272"/>
      <c r="J832" s="226"/>
    </row>
    <row r="833" spans="1:10">
      <c r="A833" s="445"/>
      <c r="B833" s="442"/>
      <c r="C833" s="442"/>
      <c r="D833" s="177"/>
      <c r="E833" s="228" t="s">
        <v>2060</v>
      </c>
      <c r="F833" s="438"/>
      <c r="G833" s="438"/>
      <c r="H833" s="272"/>
      <c r="I833" s="272"/>
      <c r="J833" s="226"/>
    </row>
    <row r="834" spans="1:10">
      <c r="A834" s="445"/>
      <c r="B834" s="442"/>
      <c r="C834" s="442"/>
      <c r="D834" s="177"/>
      <c r="E834" s="228" t="s">
        <v>2021</v>
      </c>
      <c r="F834" s="438"/>
      <c r="G834" s="438"/>
      <c r="H834" s="272"/>
      <c r="I834" s="272"/>
      <c r="J834" s="226"/>
    </row>
    <row r="835" spans="1:10" ht="38.25">
      <c r="A835" s="445"/>
      <c r="B835" s="442" t="s">
        <v>1492</v>
      </c>
      <c r="C835" s="442"/>
      <c r="D835" s="177"/>
      <c r="E835" s="177" t="s">
        <v>2054</v>
      </c>
      <c r="F835" s="438">
        <v>0</v>
      </c>
      <c r="G835" s="438">
        <f>+F835*$B$1409</f>
        <v>0</v>
      </c>
      <c r="H835" s="272"/>
      <c r="I835" s="272"/>
      <c r="J835" s="226"/>
    </row>
    <row r="836" spans="1:10">
      <c r="A836" s="445"/>
      <c r="B836" s="442"/>
      <c r="C836" s="442"/>
      <c r="D836" s="177"/>
      <c r="E836" s="177" t="s">
        <v>1985</v>
      </c>
      <c r="F836" s="438"/>
      <c r="G836" s="438"/>
      <c r="H836" s="272"/>
      <c r="I836" s="272"/>
      <c r="J836" s="226"/>
    </row>
    <row r="837" spans="1:10">
      <c r="A837" s="445"/>
      <c r="B837" s="442"/>
      <c r="C837" s="442"/>
      <c r="D837" s="177"/>
      <c r="E837" s="228" t="s">
        <v>2001</v>
      </c>
      <c r="F837" s="438"/>
      <c r="G837" s="438"/>
      <c r="H837" s="272"/>
      <c r="I837" s="272"/>
      <c r="J837" s="226"/>
    </row>
    <row r="838" spans="1:10">
      <c r="A838" s="445"/>
      <c r="B838" s="442"/>
      <c r="C838" s="442"/>
      <c r="D838" s="177"/>
      <c r="E838" s="228" t="s">
        <v>2033</v>
      </c>
      <c r="F838" s="438"/>
      <c r="G838" s="438"/>
      <c r="H838" s="272"/>
      <c r="I838" s="272"/>
      <c r="J838" s="226"/>
    </row>
    <row r="839" spans="1:10">
      <c r="A839" s="445"/>
      <c r="B839" s="442"/>
      <c r="C839" s="442"/>
      <c r="D839" s="177"/>
      <c r="E839" s="228" t="s">
        <v>2055</v>
      </c>
      <c r="F839" s="438"/>
      <c r="G839" s="438"/>
      <c r="H839" s="272"/>
      <c r="I839" s="272"/>
      <c r="J839" s="226"/>
    </row>
    <row r="840" spans="1:10">
      <c r="A840" s="445"/>
      <c r="B840" s="442"/>
      <c r="C840" s="442"/>
      <c r="D840" s="177"/>
      <c r="E840" s="228" t="s">
        <v>2056</v>
      </c>
      <c r="F840" s="438"/>
      <c r="G840" s="438"/>
      <c r="H840" s="272"/>
      <c r="I840" s="272"/>
      <c r="J840" s="226"/>
    </row>
    <row r="841" spans="1:10">
      <c r="A841" s="445"/>
      <c r="B841" s="442"/>
      <c r="C841" s="442"/>
      <c r="D841" s="177"/>
      <c r="E841" s="228" t="s">
        <v>2057</v>
      </c>
      <c r="F841" s="438"/>
      <c r="G841" s="438"/>
      <c r="H841" s="272"/>
      <c r="I841" s="272"/>
      <c r="J841" s="226"/>
    </row>
    <row r="842" spans="1:10">
      <c r="A842" s="445"/>
      <c r="B842" s="442"/>
      <c r="C842" s="442"/>
      <c r="D842" s="177"/>
      <c r="E842" s="228" t="s">
        <v>2058</v>
      </c>
      <c r="F842" s="438"/>
      <c r="G842" s="438"/>
      <c r="H842" s="272"/>
      <c r="I842" s="272"/>
      <c r="J842" s="226"/>
    </row>
    <row r="843" spans="1:10">
      <c r="A843" s="445"/>
      <c r="B843" s="442"/>
      <c r="C843" s="442"/>
      <c r="D843" s="177"/>
      <c r="E843" s="228" t="s">
        <v>2059</v>
      </c>
      <c r="F843" s="438"/>
      <c r="G843" s="438"/>
      <c r="H843" s="272"/>
      <c r="I843" s="272"/>
      <c r="J843" s="226"/>
    </row>
    <row r="844" spans="1:10">
      <c r="A844" s="445"/>
      <c r="B844" s="442"/>
      <c r="C844" s="442"/>
      <c r="D844" s="177"/>
      <c r="E844" s="228" t="s">
        <v>2060</v>
      </c>
      <c r="F844" s="438"/>
      <c r="G844" s="438"/>
      <c r="H844" s="272"/>
      <c r="I844" s="272"/>
      <c r="J844" s="226"/>
    </row>
    <row r="845" spans="1:10" ht="15.75" thickBot="1">
      <c r="A845" s="446"/>
      <c r="B845" s="443"/>
      <c r="C845" s="443"/>
      <c r="D845" s="220"/>
      <c r="E845" s="229" t="s">
        <v>2021</v>
      </c>
      <c r="F845" s="440"/>
      <c r="G845" s="440"/>
      <c r="H845" s="274"/>
      <c r="I845" s="274"/>
      <c r="J845" s="227"/>
    </row>
    <row r="846" spans="1:10">
      <c r="A846" s="444" t="s">
        <v>2176</v>
      </c>
      <c r="B846" s="441" t="s">
        <v>1983</v>
      </c>
      <c r="C846" s="441"/>
      <c r="D846" s="219"/>
      <c r="E846" s="219" t="s">
        <v>2171</v>
      </c>
      <c r="F846" s="439">
        <v>4</v>
      </c>
      <c r="G846" s="439">
        <f>+F846*$B$1409</f>
        <v>184</v>
      </c>
      <c r="H846" s="273"/>
      <c r="I846" s="273"/>
      <c r="J846" s="225"/>
    </row>
    <row r="847" spans="1:10">
      <c r="A847" s="445"/>
      <c r="B847" s="442"/>
      <c r="C847" s="442"/>
      <c r="D847" s="177"/>
      <c r="E847" s="177" t="s">
        <v>1985</v>
      </c>
      <c r="F847" s="438"/>
      <c r="G847" s="438"/>
      <c r="H847" s="272"/>
      <c r="I847" s="272"/>
      <c r="J847" s="226"/>
    </row>
    <row r="848" spans="1:10">
      <c r="A848" s="445"/>
      <c r="B848" s="442"/>
      <c r="C848" s="442"/>
      <c r="D848" s="177"/>
      <c r="E848" s="228" t="s">
        <v>2101</v>
      </c>
      <c r="F848" s="438"/>
      <c r="G848" s="438"/>
      <c r="H848" s="272"/>
      <c r="I848" s="272"/>
      <c r="J848" s="226"/>
    </row>
    <row r="849" spans="1:10" ht="25.5">
      <c r="A849" s="445"/>
      <c r="B849" s="442"/>
      <c r="C849" s="442"/>
      <c r="D849" s="177"/>
      <c r="E849" s="228" t="s">
        <v>2172</v>
      </c>
      <c r="F849" s="438"/>
      <c r="G849" s="438"/>
      <c r="H849" s="272"/>
      <c r="I849" s="272"/>
      <c r="J849" s="226"/>
    </row>
    <row r="850" spans="1:10" ht="25.5">
      <c r="A850" s="445"/>
      <c r="B850" s="442"/>
      <c r="C850" s="442"/>
      <c r="D850" s="177"/>
      <c r="E850" s="228" t="s">
        <v>2173</v>
      </c>
      <c r="F850" s="438"/>
      <c r="G850" s="438"/>
      <c r="H850" s="272"/>
      <c r="I850" s="272"/>
      <c r="J850" s="226"/>
    </row>
    <row r="851" spans="1:10">
      <c r="A851" s="445"/>
      <c r="B851" s="442"/>
      <c r="C851" s="442"/>
      <c r="D851" s="177"/>
      <c r="E851" s="228" t="s">
        <v>2174</v>
      </c>
      <c r="F851" s="438"/>
      <c r="G851" s="438"/>
      <c r="H851" s="272"/>
      <c r="I851" s="272"/>
      <c r="J851" s="226"/>
    </row>
    <row r="852" spans="1:10">
      <c r="A852" s="445"/>
      <c r="B852" s="442" t="s">
        <v>1999</v>
      </c>
      <c r="C852" s="442"/>
      <c r="D852" s="177"/>
      <c r="E852" s="177" t="s">
        <v>2000</v>
      </c>
      <c r="F852" s="438">
        <v>0</v>
      </c>
      <c r="G852" s="438">
        <f>+F852*$B$1409</f>
        <v>0</v>
      </c>
      <c r="H852" s="272"/>
      <c r="I852" s="272"/>
      <c r="J852" s="226"/>
    </row>
    <row r="853" spans="1:10">
      <c r="A853" s="445"/>
      <c r="B853" s="442"/>
      <c r="C853" s="442"/>
      <c r="D853" s="177"/>
      <c r="E853" s="177" t="s">
        <v>1985</v>
      </c>
      <c r="F853" s="438"/>
      <c r="G853" s="438"/>
      <c r="H853" s="272"/>
      <c r="I853" s="272"/>
      <c r="J853" s="226"/>
    </row>
    <row r="854" spans="1:10">
      <c r="A854" s="445"/>
      <c r="B854" s="442"/>
      <c r="C854" s="442"/>
      <c r="D854" s="177"/>
      <c r="E854" s="228" t="s">
        <v>2001</v>
      </c>
      <c r="F854" s="438"/>
      <c r="G854" s="438"/>
      <c r="H854" s="272"/>
      <c r="I854" s="272"/>
      <c r="J854" s="226"/>
    </row>
    <row r="855" spans="1:10">
      <c r="A855" s="445"/>
      <c r="B855" s="442"/>
      <c r="C855" s="442"/>
      <c r="D855" s="177"/>
      <c r="E855" s="228" t="s">
        <v>2002</v>
      </c>
      <c r="F855" s="438"/>
      <c r="G855" s="438"/>
      <c r="H855" s="272"/>
      <c r="I855" s="272"/>
      <c r="J855" s="226"/>
    </row>
    <row r="856" spans="1:10">
      <c r="A856" s="445"/>
      <c r="B856" s="442"/>
      <c r="C856" s="442"/>
      <c r="D856" s="177"/>
      <c r="E856" s="228" t="s">
        <v>2003</v>
      </c>
      <c r="F856" s="438"/>
      <c r="G856" s="438"/>
      <c r="H856" s="272"/>
      <c r="I856" s="272"/>
      <c r="J856" s="226"/>
    </row>
    <row r="857" spans="1:10">
      <c r="A857" s="445"/>
      <c r="B857" s="442"/>
      <c r="C857" s="442"/>
      <c r="D857" s="177"/>
      <c r="E857" s="228" t="s">
        <v>2004</v>
      </c>
      <c r="F857" s="438"/>
      <c r="G857" s="438"/>
      <c r="H857" s="272"/>
      <c r="I857" s="272"/>
      <c r="J857" s="226"/>
    </row>
    <row r="858" spans="1:10">
      <c r="A858" s="445"/>
      <c r="B858" s="442"/>
      <c r="C858" s="442"/>
      <c r="D858" s="177"/>
      <c r="E858" s="228" t="s">
        <v>2005</v>
      </c>
      <c r="F858" s="438"/>
      <c r="G858" s="438"/>
      <c r="H858" s="272"/>
      <c r="I858" s="272"/>
      <c r="J858" s="226"/>
    </row>
    <row r="859" spans="1:10">
      <c r="A859" s="445"/>
      <c r="B859" s="442"/>
      <c r="C859" s="442"/>
      <c r="D859" s="177"/>
      <c r="E859" s="228" t="s">
        <v>2006</v>
      </c>
      <c r="F859" s="438"/>
      <c r="G859" s="438"/>
      <c r="H859" s="272"/>
      <c r="I859" s="272"/>
      <c r="J859" s="226"/>
    </row>
    <row r="860" spans="1:10">
      <c r="A860" s="445"/>
      <c r="B860" s="442"/>
      <c r="C860" s="442"/>
      <c r="D860" s="177"/>
      <c r="E860" s="228" t="s">
        <v>2007</v>
      </c>
      <c r="F860" s="438"/>
      <c r="G860" s="438"/>
      <c r="H860" s="272"/>
      <c r="I860" s="272"/>
      <c r="J860" s="226"/>
    </row>
    <row r="861" spans="1:10">
      <c r="A861" s="445"/>
      <c r="B861" s="442"/>
      <c r="C861" s="442"/>
      <c r="D861" s="177"/>
      <c r="E861" s="228" t="s">
        <v>2008</v>
      </c>
      <c r="F861" s="438"/>
      <c r="G861" s="438"/>
      <c r="H861" s="272"/>
      <c r="I861" s="272"/>
      <c r="J861" s="226"/>
    </row>
    <row r="862" spans="1:10">
      <c r="A862" s="445"/>
      <c r="B862" s="442"/>
      <c r="C862" s="442"/>
      <c r="D862" s="177"/>
      <c r="E862" s="228" t="s">
        <v>2009</v>
      </c>
      <c r="F862" s="438"/>
      <c r="G862" s="438"/>
      <c r="H862" s="272"/>
      <c r="I862" s="272"/>
      <c r="J862" s="226"/>
    </row>
    <row r="863" spans="1:10">
      <c r="A863" s="445"/>
      <c r="B863" s="442"/>
      <c r="C863" s="442"/>
      <c r="D863" s="177"/>
      <c r="E863" s="228" t="s">
        <v>2010</v>
      </c>
      <c r="F863" s="438"/>
      <c r="G863" s="438"/>
      <c r="H863" s="272"/>
      <c r="I863" s="272"/>
      <c r="J863" s="226"/>
    </row>
    <row r="864" spans="1:10">
      <c r="A864" s="445"/>
      <c r="B864" s="442"/>
      <c r="C864" s="442"/>
      <c r="D864" s="177"/>
      <c r="E864" s="228" t="s">
        <v>2011</v>
      </c>
      <c r="F864" s="438"/>
      <c r="G864" s="438"/>
      <c r="H864" s="272"/>
      <c r="I864" s="272"/>
      <c r="J864" s="226"/>
    </row>
    <row r="865" spans="1:10" ht="25.5">
      <c r="A865" s="445"/>
      <c r="B865" s="442"/>
      <c r="C865" s="442"/>
      <c r="D865" s="177"/>
      <c r="E865" s="228" t="s">
        <v>2012</v>
      </c>
      <c r="F865" s="438"/>
      <c r="G865" s="438"/>
      <c r="H865" s="272"/>
      <c r="I865" s="272"/>
      <c r="J865" s="226"/>
    </row>
    <row r="866" spans="1:10">
      <c r="A866" s="445"/>
      <c r="B866" s="442"/>
      <c r="C866" s="442"/>
      <c r="D866" s="177"/>
      <c r="E866" s="228" t="s">
        <v>2013</v>
      </c>
      <c r="F866" s="438"/>
      <c r="G866" s="438"/>
      <c r="H866" s="272"/>
      <c r="I866" s="272"/>
      <c r="J866" s="226"/>
    </row>
    <row r="867" spans="1:10">
      <c r="A867" s="445"/>
      <c r="B867" s="442"/>
      <c r="C867" s="442"/>
      <c r="D867" s="177"/>
      <c r="E867" s="228" t="s">
        <v>2014</v>
      </c>
      <c r="F867" s="438"/>
      <c r="G867" s="438"/>
      <c r="H867" s="272"/>
      <c r="I867" s="272"/>
      <c r="J867" s="226"/>
    </row>
    <row r="868" spans="1:10">
      <c r="A868" s="445"/>
      <c r="B868" s="442"/>
      <c r="C868" s="442"/>
      <c r="D868" s="177"/>
      <c r="E868" s="228" t="s">
        <v>2015</v>
      </c>
      <c r="F868" s="438"/>
      <c r="G868" s="438"/>
      <c r="H868" s="272"/>
      <c r="I868" s="272"/>
      <c r="J868" s="226"/>
    </row>
    <row r="869" spans="1:10" ht="25.5">
      <c r="A869" s="445"/>
      <c r="B869" s="442"/>
      <c r="C869" s="442"/>
      <c r="D869" s="177"/>
      <c r="E869" s="228" t="s">
        <v>2016</v>
      </c>
      <c r="F869" s="438"/>
      <c r="G869" s="438"/>
      <c r="H869" s="272"/>
      <c r="I869" s="272"/>
      <c r="J869" s="226"/>
    </row>
    <row r="870" spans="1:10">
      <c r="A870" s="445"/>
      <c r="B870" s="442"/>
      <c r="C870" s="442"/>
      <c r="D870" s="177"/>
      <c r="E870" s="228" t="s">
        <v>2017</v>
      </c>
      <c r="F870" s="438"/>
      <c r="G870" s="438"/>
      <c r="H870" s="272"/>
      <c r="I870" s="272"/>
      <c r="J870" s="226"/>
    </row>
    <row r="871" spans="1:10">
      <c r="A871" s="445"/>
      <c r="B871" s="442"/>
      <c r="C871" s="442"/>
      <c r="D871" s="177"/>
      <c r="E871" s="228" t="s">
        <v>2018</v>
      </c>
      <c r="F871" s="438"/>
      <c r="G871" s="438"/>
      <c r="H871" s="272"/>
      <c r="I871" s="272"/>
      <c r="J871" s="226"/>
    </row>
    <row r="872" spans="1:10">
      <c r="A872" s="445"/>
      <c r="B872" s="442"/>
      <c r="C872" s="442"/>
      <c r="D872" s="177"/>
      <c r="E872" s="228" t="s">
        <v>2019</v>
      </c>
      <c r="F872" s="438"/>
      <c r="G872" s="438"/>
      <c r="H872" s="272"/>
      <c r="I872" s="272"/>
      <c r="J872" s="226"/>
    </row>
    <row r="873" spans="1:10" ht="25.5">
      <c r="A873" s="445"/>
      <c r="B873" s="442"/>
      <c r="C873" s="442"/>
      <c r="D873" s="177"/>
      <c r="E873" s="228" t="s">
        <v>2020</v>
      </c>
      <c r="F873" s="438"/>
      <c r="G873" s="438"/>
      <c r="H873" s="272"/>
      <c r="I873" s="272"/>
      <c r="J873" s="226"/>
    </row>
    <row r="874" spans="1:10">
      <c r="A874" s="445"/>
      <c r="B874" s="442"/>
      <c r="C874" s="442"/>
      <c r="D874" s="177"/>
      <c r="E874" s="228" t="s">
        <v>2021</v>
      </c>
      <c r="F874" s="438"/>
      <c r="G874" s="438"/>
      <c r="H874" s="272"/>
      <c r="I874" s="272"/>
      <c r="J874" s="226"/>
    </row>
    <row r="875" spans="1:10">
      <c r="A875" s="445"/>
      <c r="B875" s="442"/>
      <c r="C875" s="442"/>
      <c r="D875" s="177"/>
      <c r="E875" s="228" t="s">
        <v>2022</v>
      </c>
      <c r="F875" s="438"/>
      <c r="G875" s="438"/>
      <c r="H875" s="272"/>
      <c r="I875" s="272"/>
      <c r="J875" s="226"/>
    </row>
    <row r="876" spans="1:10">
      <c r="A876" s="445"/>
      <c r="B876" s="442"/>
      <c r="C876" s="442"/>
      <c r="D876" s="177"/>
      <c r="E876" s="228" t="s">
        <v>2023</v>
      </c>
      <c r="F876" s="438"/>
      <c r="G876" s="438"/>
      <c r="H876" s="272"/>
      <c r="I876" s="272"/>
      <c r="J876" s="226"/>
    </row>
    <row r="877" spans="1:10">
      <c r="A877" s="445"/>
      <c r="B877" s="442"/>
      <c r="C877" s="442"/>
      <c r="D877" s="177"/>
      <c r="E877" s="228" t="s">
        <v>2024</v>
      </c>
      <c r="F877" s="438"/>
      <c r="G877" s="438"/>
      <c r="H877" s="272"/>
      <c r="I877" s="272"/>
      <c r="J877" s="226"/>
    </row>
    <row r="878" spans="1:10">
      <c r="A878" s="445"/>
      <c r="B878" s="442"/>
      <c r="C878" s="442"/>
      <c r="D878" s="177"/>
      <c r="E878" s="228" t="s">
        <v>2025</v>
      </c>
      <c r="F878" s="438"/>
      <c r="G878" s="438"/>
      <c r="H878" s="272"/>
      <c r="I878" s="272"/>
      <c r="J878" s="226"/>
    </row>
    <row r="879" spans="1:10">
      <c r="A879" s="445"/>
      <c r="B879" s="442"/>
      <c r="C879" s="442"/>
      <c r="D879" s="177"/>
      <c r="E879" s="228" t="s">
        <v>2026</v>
      </c>
      <c r="F879" s="438"/>
      <c r="G879" s="438"/>
      <c r="H879" s="272"/>
      <c r="I879" s="272"/>
      <c r="J879" s="226"/>
    </row>
    <row r="880" spans="1:10">
      <c r="A880" s="445"/>
      <c r="B880" s="442"/>
      <c r="C880" s="442"/>
      <c r="D880" s="177"/>
      <c r="E880" s="228" t="s">
        <v>2027</v>
      </c>
      <c r="F880" s="438"/>
      <c r="G880" s="438"/>
      <c r="H880" s="272"/>
      <c r="I880" s="272"/>
      <c r="J880" s="226"/>
    </row>
    <row r="881" spans="1:10">
      <c r="A881" s="445"/>
      <c r="B881" s="442"/>
      <c r="C881" s="442"/>
      <c r="D881" s="177"/>
      <c r="E881" s="228" t="s">
        <v>2028</v>
      </c>
      <c r="F881" s="438"/>
      <c r="G881" s="438"/>
      <c r="H881" s="272"/>
      <c r="I881" s="272"/>
      <c r="J881" s="226"/>
    </row>
    <row r="882" spans="1:10">
      <c r="A882" s="445"/>
      <c r="B882" s="442" t="s">
        <v>2030</v>
      </c>
      <c r="C882" s="442"/>
      <c r="D882" s="177"/>
      <c r="E882" s="177" t="s">
        <v>2000</v>
      </c>
      <c r="F882" s="438">
        <v>4</v>
      </c>
      <c r="G882" s="438">
        <f>+F882*$B$1409</f>
        <v>184</v>
      </c>
      <c r="H882" s="272"/>
      <c r="I882" s="272"/>
      <c r="J882" s="226"/>
    </row>
    <row r="883" spans="1:10">
      <c r="A883" s="445"/>
      <c r="B883" s="442"/>
      <c r="C883" s="442"/>
      <c r="D883" s="177"/>
      <c r="E883" s="177" t="s">
        <v>1985</v>
      </c>
      <c r="F883" s="438"/>
      <c r="G883" s="438"/>
      <c r="H883" s="272"/>
      <c r="I883" s="272"/>
      <c r="J883" s="226"/>
    </row>
    <row r="884" spans="1:10">
      <c r="A884" s="445"/>
      <c r="B884" s="442"/>
      <c r="C884" s="442"/>
      <c r="D884" s="177"/>
      <c r="E884" s="228" t="s">
        <v>2001</v>
      </c>
      <c r="F884" s="438"/>
      <c r="G884" s="438"/>
      <c r="H884" s="272"/>
      <c r="I884" s="272"/>
      <c r="J884" s="226"/>
    </row>
    <row r="885" spans="1:10">
      <c r="A885" s="445"/>
      <c r="B885" s="442"/>
      <c r="C885" s="442"/>
      <c r="D885" s="177"/>
      <c r="E885" s="228" t="s">
        <v>2002</v>
      </c>
      <c r="F885" s="438"/>
      <c r="G885" s="438"/>
      <c r="H885" s="272"/>
      <c r="I885" s="272"/>
      <c r="J885" s="226"/>
    </row>
    <row r="886" spans="1:10">
      <c r="A886" s="445"/>
      <c r="B886" s="442"/>
      <c r="C886" s="442"/>
      <c r="D886" s="177"/>
      <c r="E886" s="228" t="s">
        <v>2003</v>
      </c>
      <c r="F886" s="438"/>
      <c r="G886" s="438"/>
      <c r="H886" s="272"/>
      <c r="I886" s="272"/>
      <c r="J886" s="226"/>
    </row>
    <row r="887" spans="1:10">
      <c r="A887" s="445"/>
      <c r="B887" s="442"/>
      <c r="C887" s="442"/>
      <c r="D887" s="177"/>
      <c r="E887" s="228" t="s">
        <v>2004</v>
      </c>
      <c r="F887" s="438"/>
      <c r="G887" s="438"/>
      <c r="H887" s="272"/>
      <c r="I887" s="272"/>
      <c r="J887" s="226"/>
    </row>
    <row r="888" spans="1:10">
      <c r="A888" s="445"/>
      <c r="B888" s="442"/>
      <c r="C888" s="442"/>
      <c r="D888" s="177"/>
      <c r="E888" s="228" t="s">
        <v>2005</v>
      </c>
      <c r="F888" s="438"/>
      <c r="G888" s="438"/>
      <c r="H888" s="272"/>
      <c r="I888" s="272"/>
      <c r="J888" s="226"/>
    </row>
    <row r="889" spans="1:10">
      <c r="A889" s="445"/>
      <c r="B889" s="442"/>
      <c r="C889" s="442"/>
      <c r="D889" s="177"/>
      <c r="E889" s="228" t="s">
        <v>2006</v>
      </c>
      <c r="F889" s="438"/>
      <c r="G889" s="438"/>
      <c r="H889" s="272"/>
      <c r="I889" s="272"/>
      <c r="J889" s="226"/>
    </row>
    <row r="890" spans="1:10">
      <c r="A890" s="445"/>
      <c r="B890" s="442"/>
      <c r="C890" s="442"/>
      <c r="D890" s="177"/>
      <c r="E890" s="228" t="s">
        <v>2007</v>
      </c>
      <c r="F890" s="438"/>
      <c r="G890" s="438"/>
      <c r="H890" s="272"/>
      <c r="I890" s="272"/>
      <c r="J890" s="226"/>
    </row>
    <row r="891" spans="1:10">
      <c r="A891" s="445"/>
      <c r="B891" s="442"/>
      <c r="C891" s="442"/>
      <c r="D891" s="177"/>
      <c r="E891" s="228" t="s">
        <v>2008</v>
      </c>
      <c r="F891" s="438"/>
      <c r="G891" s="438"/>
      <c r="H891" s="272"/>
      <c r="I891" s="272"/>
      <c r="J891" s="226"/>
    </row>
    <row r="892" spans="1:10">
      <c r="A892" s="445"/>
      <c r="B892" s="442"/>
      <c r="C892" s="442"/>
      <c r="D892" s="177"/>
      <c r="E892" s="228" t="s">
        <v>2009</v>
      </c>
      <c r="F892" s="438"/>
      <c r="G892" s="438"/>
      <c r="H892" s="272"/>
      <c r="I892" s="272"/>
      <c r="J892" s="226"/>
    </row>
    <row r="893" spans="1:10">
      <c r="A893" s="445"/>
      <c r="B893" s="442"/>
      <c r="C893" s="442"/>
      <c r="D893" s="177"/>
      <c r="E893" s="228" t="s">
        <v>2010</v>
      </c>
      <c r="F893" s="438"/>
      <c r="G893" s="438"/>
      <c r="H893" s="272"/>
      <c r="I893" s="272"/>
      <c r="J893" s="226"/>
    </row>
    <row r="894" spans="1:10">
      <c r="A894" s="445"/>
      <c r="B894" s="442"/>
      <c r="C894" s="442"/>
      <c r="D894" s="177"/>
      <c r="E894" s="228" t="s">
        <v>2011</v>
      </c>
      <c r="F894" s="438"/>
      <c r="G894" s="438"/>
      <c r="H894" s="272"/>
      <c r="I894" s="272"/>
      <c r="J894" s="226"/>
    </row>
    <row r="895" spans="1:10" ht="25.5">
      <c r="A895" s="445"/>
      <c r="B895" s="442"/>
      <c r="C895" s="442"/>
      <c r="D895" s="177"/>
      <c r="E895" s="228" t="s">
        <v>2012</v>
      </c>
      <c r="F895" s="438"/>
      <c r="G895" s="438"/>
      <c r="H895" s="272"/>
      <c r="I895" s="272"/>
      <c r="J895" s="226"/>
    </row>
    <row r="896" spans="1:10">
      <c r="A896" s="445"/>
      <c r="B896" s="442"/>
      <c r="C896" s="442"/>
      <c r="D896" s="177"/>
      <c r="E896" s="228" t="s">
        <v>2013</v>
      </c>
      <c r="F896" s="438"/>
      <c r="G896" s="438"/>
      <c r="H896" s="272"/>
      <c r="I896" s="272"/>
      <c r="J896" s="226"/>
    </row>
    <row r="897" spans="1:10">
      <c r="A897" s="445"/>
      <c r="B897" s="442"/>
      <c r="C897" s="442"/>
      <c r="D897" s="177"/>
      <c r="E897" s="228" t="s">
        <v>2014</v>
      </c>
      <c r="F897" s="438"/>
      <c r="G897" s="438"/>
      <c r="H897" s="272"/>
      <c r="I897" s="272"/>
      <c r="J897" s="226"/>
    </row>
    <row r="898" spans="1:10">
      <c r="A898" s="445"/>
      <c r="B898" s="442"/>
      <c r="C898" s="442"/>
      <c r="D898" s="177"/>
      <c r="E898" s="228" t="s">
        <v>2015</v>
      </c>
      <c r="F898" s="438"/>
      <c r="G898" s="438"/>
      <c r="H898" s="272"/>
      <c r="I898" s="272"/>
      <c r="J898" s="226"/>
    </row>
    <row r="899" spans="1:10" ht="25.5">
      <c r="A899" s="445"/>
      <c r="B899" s="442"/>
      <c r="C899" s="442"/>
      <c r="D899" s="177"/>
      <c r="E899" s="228" t="s">
        <v>2016</v>
      </c>
      <c r="F899" s="438"/>
      <c r="G899" s="438"/>
      <c r="H899" s="272"/>
      <c r="I899" s="272"/>
      <c r="J899" s="226"/>
    </row>
    <row r="900" spans="1:10">
      <c r="A900" s="445"/>
      <c r="B900" s="442"/>
      <c r="C900" s="442"/>
      <c r="D900" s="177"/>
      <c r="E900" s="228" t="s">
        <v>2017</v>
      </c>
      <c r="F900" s="438"/>
      <c r="G900" s="438"/>
      <c r="H900" s="272"/>
      <c r="I900" s="272"/>
      <c r="J900" s="226"/>
    </row>
    <row r="901" spans="1:10">
      <c r="A901" s="445"/>
      <c r="B901" s="442"/>
      <c r="C901" s="442"/>
      <c r="D901" s="177"/>
      <c r="E901" s="228" t="s">
        <v>2018</v>
      </c>
      <c r="F901" s="438"/>
      <c r="G901" s="438"/>
      <c r="H901" s="272"/>
      <c r="I901" s="272"/>
      <c r="J901" s="226"/>
    </row>
    <row r="902" spans="1:10">
      <c r="A902" s="445"/>
      <c r="B902" s="442"/>
      <c r="C902" s="442"/>
      <c r="D902" s="177"/>
      <c r="E902" s="228" t="s">
        <v>2019</v>
      </c>
      <c r="F902" s="438"/>
      <c r="G902" s="438"/>
      <c r="H902" s="272"/>
      <c r="I902" s="272"/>
      <c r="J902" s="226"/>
    </row>
    <row r="903" spans="1:10" ht="25.5">
      <c r="A903" s="445"/>
      <c r="B903" s="442"/>
      <c r="C903" s="442"/>
      <c r="D903" s="177"/>
      <c r="E903" s="228" t="s">
        <v>2020</v>
      </c>
      <c r="F903" s="438"/>
      <c r="G903" s="438"/>
      <c r="H903" s="272"/>
      <c r="I903" s="272"/>
      <c r="J903" s="226"/>
    </row>
    <row r="904" spans="1:10">
      <c r="A904" s="445"/>
      <c r="B904" s="442"/>
      <c r="C904" s="442"/>
      <c r="D904" s="177"/>
      <c r="E904" s="228" t="s">
        <v>2021</v>
      </c>
      <c r="F904" s="438"/>
      <c r="G904" s="438"/>
      <c r="H904" s="272"/>
      <c r="I904" s="272"/>
      <c r="J904" s="226"/>
    </row>
    <row r="905" spans="1:10">
      <c r="A905" s="445"/>
      <c r="B905" s="442"/>
      <c r="C905" s="442"/>
      <c r="D905" s="177"/>
      <c r="E905" s="228" t="s">
        <v>2022</v>
      </c>
      <c r="F905" s="438"/>
      <c r="G905" s="438"/>
      <c r="H905" s="272"/>
      <c r="I905" s="272"/>
      <c r="J905" s="226"/>
    </row>
    <row r="906" spans="1:10">
      <c r="A906" s="445"/>
      <c r="B906" s="442"/>
      <c r="C906" s="442"/>
      <c r="D906" s="177"/>
      <c r="E906" s="228" t="s">
        <v>2023</v>
      </c>
      <c r="F906" s="438"/>
      <c r="G906" s="438"/>
      <c r="H906" s="272"/>
      <c r="I906" s="272"/>
      <c r="J906" s="226"/>
    </row>
    <row r="907" spans="1:10">
      <c r="A907" s="445"/>
      <c r="B907" s="442"/>
      <c r="C907" s="442"/>
      <c r="D907" s="177"/>
      <c r="E907" s="228" t="s">
        <v>2024</v>
      </c>
      <c r="F907" s="438"/>
      <c r="G907" s="438"/>
      <c r="H907" s="272"/>
      <c r="I907" s="272"/>
      <c r="J907" s="226"/>
    </row>
    <row r="908" spans="1:10">
      <c r="A908" s="445"/>
      <c r="B908" s="442"/>
      <c r="C908" s="442"/>
      <c r="D908" s="177"/>
      <c r="E908" s="228" t="s">
        <v>2025</v>
      </c>
      <c r="F908" s="438"/>
      <c r="G908" s="438"/>
      <c r="H908" s="272"/>
      <c r="I908" s="272"/>
      <c r="J908" s="226"/>
    </row>
    <row r="909" spans="1:10">
      <c r="A909" s="445"/>
      <c r="B909" s="442"/>
      <c r="C909" s="442"/>
      <c r="D909" s="177"/>
      <c r="E909" s="228" t="s">
        <v>2026</v>
      </c>
      <c r="F909" s="438"/>
      <c r="G909" s="438"/>
      <c r="H909" s="272"/>
      <c r="I909" s="272"/>
      <c r="J909" s="226"/>
    </row>
    <row r="910" spans="1:10">
      <c r="A910" s="445"/>
      <c r="B910" s="442"/>
      <c r="C910" s="442"/>
      <c r="D910" s="177"/>
      <c r="E910" s="228" t="s">
        <v>2027</v>
      </c>
      <c r="F910" s="438"/>
      <c r="G910" s="438"/>
      <c r="H910" s="272"/>
      <c r="I910" s="272"/>
      <c r="J910" s="226"/>
    </row>
    <row r="911" spans="1:10">
      <c r="A911" s="445"/>
      <c r="B911" s="442"/>
      <c r="C911" s="442"/>
      <c r="D911" s="177"/>
      <c r="E911" s="228" t="s">
        <v>2028</v>
      </c>
      <c r="F911" s="438"/>
      <c r="G911" s="438"/>
      <c r="H911" s="272"/>
      <c r="I911" s="272"/>
      <c r="J911" s="226"/>
    </row>
    <row r="912" spans="1:10" ht="38.25">
      <c r="A912" s="445"/>
      <c r="B912" s="442" t="s">
        <v>2062</v>
      </c>
      <c r="C912" s="442"/>
      <c r="D912" s="177"/>
      <c r="E912" s="177" t="s">
        <v>2054</v>
      </c>
      <c r="F912" s="438">
        <v>0</v>
      </c>
      <c r="G912" s="438">
        <f>+F912*$B$1409</f>
        <v>0</v>
      </c>
      <c r="H912" s="272"/>
      <c r="I912" s="272"/>
      <c r="J912" s="226"/>
    </row>
    <row r="913" spans="1:10">
      <c r="A913" s="445"/>
      <c r="B913" s="442"/>
      <c r="C913" s="442"/>
      <c r="D913" s="177"/>
      <c r="E913" s="177" t="s">
        <v>1985</v>
      </c>
      <c r="F913" s="438"/>
      <c r="G913" s="438"/>
      <c r="H913" s="272"/>
      <c r="I913" s="272"/>
      <c r="J913" s="226"/>
    </row>
    <row r="914" spans="1:10">
      <c r="A914" s="445"/>
      <c r="B914" s="442"/>
      <c r="C914" s="442"/>
      <c r="D914" s="177"/>
      <c r="E914" s="228" t="s">
        <v>2001</v>
      </c>
      <c r="F914" s="438"/>
      <c r="G914" s="438"/>
      <c r="H914" s="272"/>
      <c r="I914" s="272"/>
      <c r="J914" s="226"/>
    </row>
    <row r="915" spans="1:10">
      <c r="A915" s="445"/>
      <c r="B915" s="442"/>
      <c r="C915" s="442"/>
      <c r="D915" s="177"/>
      <c r="E915" s="228" t="s">
        <v>2033</v>
      </c>
      <c r="F915" s="438"/>
      <c r="G915" s="438"/>
      <c r="H915" s="272"/>
      <c r="I915" s="272"/>
      <c r="J915" s="226"/>
    </row>
    <row r="916" spans="1:10">
      <c r="A916" s="445"/>
      <c r="B916" s="442"/>
      <c r="C916" s="442"/>
      <c r="D916" s="177"/>
      <c r="E916" s="228" t="s">
        <v>2055</v>
      </c>
      <c r="F916" s="438"/>
      <c r="G916" s="438"/>
      <c r="H916" s="272"/>
      <c r="I916" s="272"/>
      <c r="J916" s="226"/>
    </row>
    <row r="917" spans="1:10">
      <c r="A917" s="445"/>
      <c r="B917" s="442"/>
      <c r="C917" s="442"/>
      <c r="D917" s="177"/>
      <c r="E917" s="228" t="s">
        <v>2056</v>
      </c>
      <c r="F917" s="438"/>
      <c r="G917" s="438"/>
      <c r="H917" s="272"/>
      <c r="I917" s="272"/>
      <c r="J917" s="226"/>
    </row>
    <row r="918" spans="1:10">
      <c r="A918" s="445"/>
      <c r="B918" s="442"/>
      <c r="C918" s="442"/>
      <c r="D918" s="177"/>
      <c r="E918" s="228" t="s">
        <v>2057</v>
      </c>
      <c r="F918" s="438"/>
      <c r="G918" s="438"/>
      <c r="H918" s="272"/>
      <c r="I918" s="272"/>
      <c r="J918" s="226"/>
    </row>
    <row r="919" spans="1:10">
      <c r="A919" s="445"/>
      <c r="B919" s="442"/>
      <c r="C919" s="442"/>
      <c r="D919" s="177"/>
      <c r="E919" s="228" t="s">
        <v>2058</v>
      </c>
      <c r="F919" s="438"/>
      <c r="G919" s="438"/>
      <c r="H919" s="272"/>
      <c r="I919" s="272"/>
      <c r="J919" s="226"/>
    </row>
    <row r="920" spans="1:10">
      <c r="A920" s="445"/>
      <c r="B920" s="442"/>
      <c r="C920" s="442"/>
      <c r="D920" s="177"/>
      <c r="E920" s="228" t="s">
        <v>2059</v>
      </c>
      <c r="F920" s="438"/>
      <c r="G920" s="438"/>
      <c r="H920" s="272"/>
      <c r="I920" s="272"/>
      <c r="J920" s="226"/>
    </row>
    <row r="921" spans="1:10">
      <c r="A921" s="445"/>
      <c r="B921" s="442"/>
      <c r="C921" s="442"/>
      <c r="D921" s="177"/>
      <c r="E921" s="228" t="s">
        <v>2060</v>
      </c>
      <c r="F921" s="438"/>
      <c r="G921" s="438"/>
      <c r="H921" s="272"/>
      <c r="I921" s="272"/>
      <c r="J921" s="226"/>
    </row>
    <row r="922" spans="1:10">
      <c r="A922" s="445"/>
      <c r="B922" s="442"/>
      <c r="C922" s="442"/>
      <c r="D922" s="177"/>
      <c r="E922" s="228" t="s">
        <v>2021</v>
      </c>
      <c r="F922" s="438"/>
      <c r="G922" s="438"/>
      <c r="H922" s="272"/>
      <c r="I922" s="272"/>
      <c r="J922" s="226"/>
    </row>
    <row r="923" spans="1:10">
      <c r="A923" s="445"/>
      <c r="B923" s="442" t="s">
        <v>2031</v>
      </c>
      <c r="C923" s="442"/>
      <c r="D923" s="177"/>
      <c r="E923" s="177" t="s">
        <v>2063</v>
      </c>
      <c r="F923" s="438">
        <v>0</v>
      </c>
      <c r="G923" s="438">
        <f>+F923*$B$1409</f>
        <v>0</v>
      </c>
      <c r="H923" s="272"/>
      <c r="I923" s="272"/>
      <c r="J923" s="226"/>
    </row>
    <row r="924" spans="1:10">
      <c r="A924" s="445"/>
      <c r="B924" s="442"/>
      <c r="C924" s="442"/>
      <c r="D924" s="177"/>
      <c r="E924" s="177" t="s">
        <v>1985</v>
      </c>
      <c r="F924" s="438"/>
      <c r="G924" s="438"/>
      <c r="H924" s="272"/>
      <c r="I924" s="272"/>
      <c r="J924" s="226"/>
    </row>
    <row r="925" spans="1:10">
      <c r="A925" s="445"/>
      <c r="B925" s="442"/>
      <c r="C925" s="442"/>
      <c r="D925" s="177"/>
      <c r="E925" s="228" t="s">
        <v>2001</v>
      </c>
      <c r="F925" s="438"/>
      <c r="G925" s="438"/>
      <c r="H925" s="272"/>
      <c r="I925" s="272"/>
      <c r="J925" s="226"/>
    </row>
    <row r="926" spans="1:10">
      <c r="A926" s="445"/>
      <c r="B926" s="442"/>
      <c r="C926" s="442"/>
      <c r="D926" s="177"/>
      <c r="E926" s="228" t="s">
        <v>2064</v>
      </c>
      <c r="F926" s="438"/>
      <c r="G926" s="438"/>
      <c r="H926" s="272"/>
      <c r="I926" s="272"/>
      <c r="J926" s="226"/>
    </row>
    <row r="927" spans="1:10">
      <c r="A927" s="445"/>
      <c r="B927" s="442"/>
      <c r="C927" s="442"/>
      <c r="D927" s="177"/>
      <c r="E927" s="228" t="s">
        <v>2065</v>
      </c>
      <c r="F927" s="438"/>
      <c r="G927" s="438"/>
      <c r="H927" s="272"/>
      <c r="I927" s="272"/>
      <c r="J927" s="226"/>
    </row>
    <row r="928" spans="1:10">
      <c r="A928" s="445"/>
      <c r="B928" s="442"/>
      <c r="C928" s="442"/>
      <c r="D928" s="177"/>
      <c r="E928" s="228" t="s">
        <v>2066</v>
      </c>
      <c r="F928" s="438"/>
      <c r="G928" s="438"/>
      <c r="H928" s="272"/>
      <c r="I928" s="272"/>
      <c r="J928" s="226"/>
    </row>
    <row r="929" spans="1:10">
      <c r="A929" s="445"/>
      <c r="B929" s="442"/>
      <c r="C929" s="442"/>
      <c r="D929" s="177"/>
      <c r="E929" s="228" t="s">
        <v>2067</v>
      </c>
      <c r="F929" s="438"/>
      <c r="G929" s="438"/>
      <c r="H929" s="272"/>
      <c r="I929" s="272"/>
      <c r="J929" s="226"/>
    </row>
    <row r="930" spans="1:10">
      <c r="A930" s="445"/>
      <c r="B930" s="442"/>
      <c r="C930" s="442"/>
      <c r="D930" s="177"/>
      <c r="E930" s="228" t="s">
        <v>2068</v>
      </c>
      <c r="F930" s="438"/>
      <c r="G930" s="438"/>
      <c r="H930" s="272"/>
      <c r="I930" s="272"/>
      <c r="J930" s="226"/>
    </row>
    <row r="931" spans="1:10">
      <c r="A931" s="445"/>
      <c r="B931" s="442"/>
      <c r="C931" s="442"/>
      <c r="D931" s="177"/>
      <c r="E931" s="228" t="s">
        <v>2069</v>
      </c>
      <c r="F931" s="438"/>
      <c r="G931" s="438"/>
      <c r="H931" s="272"/>
      <c r="I931" s="272"/>
      <c r="J931" s="226"/>
    </row>
    <row r="932" spans="1:10">
      <c r="A932" s="445"/>
      <c r="B932" s="442"/>
      <c r="C932" s="442"/>
      <c r="D932" s="177"/>
      <c r="E932" s="228" t="s">
        <v>2070</v>
      </c>
      <c r="F932" s="438"/>
      <c r="G932" s="438"/>
      <c r="H932" s="272"/>
      <c r="I932" s="272"/>
      <c r="J932" s="226"/>
    </row>
    <row r="933" spans="1:10">
      <c r="A933" s="445"/>
      <c r="B933" s="442"/>
      <c r="C933" s="442"/>
      <c r="D933" s="177"/>
      <c r="E933" s="228" t="s">
        <v>2071</v>
      </c>
      <c r="F933" s="438"/>
      <c r="G933" s="438"/>
      <c r="H933" s="272"/>
      <c r="I933" s="272"/>
      <c r="J933" s="226"/>
    </row>
    <row r="934" spans="1:10">
      <c r="A934" s="445"/>
      <c r="B934" s="442"/>
      <c r="C934" s="442"/>
      <c r="D934" s="177"/>
      <c r="E934" s="228" t="s">
        <v>2072</v>
      </c>
      <c r="F934" s="438"/>
      <c r="G934" s="438"/>
      <c r="H934" s="272"/>
      <c r="I934" s="272"/>
      <c r="J934" s="226"/>
    </row>
    <row r="935" spans="1:10">
      <c r="A935" s="445"/>
      <c r="B935" s="442"/>
      <c r="C935" s="442"/>
      <c r="D935" s="177"/>
      <c r="E935" s="228" t="s">
        <v>2021</v>
      </c>
      <c r="F935" s="438"/>
      <c r="G935" s="438"/>
      <c r="H935" s="272"/>
      <c r="I935" s="272"/>
      <c r="J935" s="226"/>
    </row>
    <row r="936" spans="1:10">
      <c r="A936" s="445"/>
      <c r="B936" s="442" t="s">
        <v>2041</v>
      </c>
      <c r="C936" s="442"/>
      <c r="D936" s="177"/>
      <c r="E936" s="177" t="s">
        <v>2042</v>
      </c>
      <c r="F936" s="438">
        <v>0</v>
      </c>
      <c r="G936" s="438">
        <f>+F936*$B$1409</f>
        <v>0</v>
      </c>
      <c r="H936" s="272"/>
      <c r="I936" s="272"/>
      <c r="J936" s="226"/>
    </row>
    <row r="937" spans="1:10" ht="51">
      <c r="A937" s="445"/>
      <c r="B937" s="442"/>
      <c r="C937" s="442"/>
      <c r="D937" s="177"/>
      <c r="E937" s="177" t="s">
        <v>2043</v>
      </c>
      <c r="F937" s="438"/>
      <c r="G937" s="438"/>
      <c r="H937" s="272"/>
      <c r="I937" s="272"/>
      <c r="J937" s="226"/>
    </row>
    <row r="938" spans="1:10">
      <c r="A938" s="445"/>
      <c r="B938" s="442"/>
      <c r="C938" s="442"/>
      <c r="D938" s="177"/>
      <c r="E938" s="177" t="s">
        <v>1985</v>
      </c>
      <c r="F938" s="438"/>
      <c r="G938" s="438"/>
      <c r="H938" s="272"/>
      <c r="I938" s="272"/>
      <c r="J938" s="226"/>
    </row>
    <row r="939" spans="1:10">
      <c r="A939" s="445"/>
      <c r="B939" s="442"/>
      <c r="C939" s="442"/>
      <c r="D939" s="177"/>
      <c r="E939" s="228" t="s">
        <v>2001</v>
      </c>
      <c r="F939" s="438"/>
      <c r="G939" s="438"/>
      <c r="H939" s="272"/>
      <c r="I939" s="272"/>
      <c r="J939" s="226"/>
    </row>
    <row r="940" spans="1:10">
      <c r="A940" s="445"/>
      <c r="B940" s="442"/>
      <c r="C940" s="442"/>
      <c r="D940" s="177"/>
      <c r="E940" s="228" t="s">
        <v>2044</v>
      </c>
      <c r="F940" s="438"/>
      <c r="G940" s="438"/>
      <c r="H940" s="272"/>
      <c r="I940" s="272"/>
      <c r="J940" s="226"/>
    </row>
    <row r="941" spans="1:10">
      <c r="A941" s="445"/>
      <c r="B941" s="442"/>
      <c r="C941" s="442"/>
      <c r="D941" s="177"/>
      <c r="E941" s="228" t="s">
        <v>2045</v>
      </c>
      <c r="F941" s="438"/>
      <c r="G941" s="438"/>
      <c r="H941" s="272"/>
      <c r="I941" s="272"/>
      <c r="J941" s="226"/>
    </row>
    <row r="942" spans="1:10">
      <c r="A942" s="445"/>
      <c r="B942" s="442"/>
      <c r="C942" s="442"/>
      <c r="D942" s="177"/>
      <c r="E942" s="228" t="s">
        <v>2046</v>
      </c>
      <c r="F942" s="438"/>
      <c r="G942" s="438"/>
      <c r="H942" s="272"/>
      <c r="I942" s="272"/>
      <c r="J942" s="226"/>
    </row>
    <row r="943" spans="1:10">
      <c r="A943" s="445"/>
      <c r="B943" s="442"/>
      <c r="C943" s="442"/>
      <c r="D943" s="177"/>
      <c r="E943" s="228" t="s">
        <v>2047</v>
      </c>
      <c r="F943" s="438"/>
      <c r="G943" s="438"/>
      <c r="H943" s="272"/>
      <c r="I943" s="272"/>
      <c r="J943" s="226"/>
    </row>
    <row r="944" spans="1:10">
      <c r="A944" s="445"/>
      <c r="B944" s="442"/>
      <c r="C944" s="442"/>
      <c r="D944" s="177"/>
      <c r="E944" s="228" t="s">
        <v>2048</v>
      </c>
      <c r="F944" s="438"/>
      <c r="G944" s="438"/>
      <c r="H944" s="272"/>
      <c r="I944" s="272"/>
      <c r="J944" s="226"/>
    </row>
    <row r="945" spans="1:10" ht="25.5">
      <c r="A945" s="445"/>
      <c r="B945" s="442"/>
      <c r="C945" s="442"/>
      <c r="D945" s="177"/>
      <c r="E945" s="228" t="s">
        <v>2049</v>
      </c>
      <c r="F945" s="438"/>
      <c r="G945" s="438"/>
      <c r="H945" s="272"/>
      <c r="I945" s="272"/>
      <c r="J945" s="226"/>
    </row>
    <row r="946" spans="1:10" ht="25.5">
      <c r="A946" s="445"/>
      <c r="B946" s="442"/>
      <c r="C946" s="442"/>
      <c r="D946" s="177"/>
      <c r="E946" s="228" t="s">
        <v>2050</v>
      </c>
      <c r="F946" s="438"/>
      <c r="G946" s="438"/>
      <c r="H946" s="272"/>
      <c r="I946" s="272"/>
      <c r="J946" s="226"/>
    </row>
    <row r="947" spans="1:10">
      <c r="A947" s="445"/>
      <c r="B947" s="442"/>
      <c r="C947" s="442"/>
      <c r="D947" s="177"/>
      <c r="E947" s="228" t="s">
        <v>2051</v>
      </c>
      <c r="F947" s="438"/>
      <c r="G947" s="438"/>
      <c r="H947" s="272"/>
      <c r="I947" s="272"/>
      <c r="J947" s="226"/>
    </row>
    <row r="948" spans="1:10">
      <c r="A948" s="445"/>
      <c r="B948" s="442"/>
      <c r="C948" s="442"/>
      <c r="D948" s="177"/>
      <c r="E948" s="228" t="s">
        <v>2052</v>
      </c>
      <c r="F948" s="438"/>
      <c r="G948" s="438"/>
      <c r="H948" s="272"/>
      <c r="I948" s="272"/>
      <c r="J948" s="226"/>
    </row>
    <row r="949" spans="1:10">
      <c r="A949" s="445"/>
      <c r="B949" s="442"/>
      <c r="C949" s="442"/>
      <c r="D949" s="177"/>
      <c r="E949" s="228" t="s">
        <v>2021</v>
      </c>
      <c r="F949" s="438"/>
      <c r="G949" s="438"/>
      <c r="H949" s="272"/>
      <c r="I949" s="272"/>
      <c r="J949" s="226"/>
    </row>
    <row r="950" spans="1:10" ht="38.25">
      <c r="A950" s="445"/>
      <c r="B950" s="442" t="s">
        <v>2053</v>
      </c>
      <c r="C950" s="442"/>
      <c r="D950" s="177"/>
      <c r="E950" s="177" t="s">
        <v>2054</v>
      </c>
      <c r="F950" s="438">
        <v>0</v>
      </c>
      <c r="G950" s="438">
        <f>+F950*$B$1409</f>
        <v>0</v>
      </c>
      <c r="H950" s="272"/>
      <c r="I950" s="272"/>
      <c r="J950" s="226"/>
    </row>
    <row r="951" spans="1:10">
      <c r="A951" s="445"/>
      <c r="B951" s="442"/>
      <c r="C951" s="442"/>
      <c r="D951" s="177"/>
      <c r="E951" s="177" t="s">
        <v>1985</v>
      </c>
      <c r="F951" s="438"/>
      <c r="G951" s="438"/>
      <c r="H951" s="272"/>
      <c r="I951" s="272"/>
      <c r="J951" s="226"/>
    </row>
    <row r="952" spans="1:10">
      <c r="A952" s="445"/>
      <c r="B952" s="442"/>
      <c r="C952" s="442"/>
      <c r="D952" s="177"/>
      <c r="E952" s="228" t="s">
        <v>2001</v>
      </c>
      <c r="F952" s="438"/>
      <c r="G952" s="438"/>
      <c r="H952" s="272"/>
      <c r="I952" s="272"/>
      <c r="J952" s="226"/>
    </row>
    <row r="953" spans="1:10">
      <c r="A953" s="445"/>
      <c r="B953" s="442"/>
      <c r="C953" s="442"/>
      <c r="D953" s="177"/>
      <c r="E953" s="228" t="s">
        <v>2033</v>
      </c>
      <c r="F953" s="438"/>
      <c r="G953" s="438"/>
      <c r="H953" s="272"/>
      <c r="I953" s="272"/>
      <c r="J953" s="226"/>
    </row>
    <row r="954" spans="1:10">
      <c r="A954" s="445"/>
      <c r="B954" s="442"/>
      <c r="C954" s="442"/>
      <c r="D954" s="177"/>
      <c r="E954" s="228" t="s">
        <v>2055</v>
      </c>
      <c r="F954" s="438"/>
      <c r="G954" s="438"/>
      <c r="H954" s="272"/>
      <c r="I954" s="272"/>
      <c r="J954" s="226"/>
    </row>
    <row r="955" spans="1:10">
      <c r="A955" s="445"/>
      <c r="B955" s="442"/>
      <c r="C955" s="442"/>
      <c r="D955" s="177"/>
      <c r="E955" s="228" t="s">
        <v>2056</v>
      </c>
      <c r="F955" s="438"/>
      <c r="G955" s="438"/>
      <c r="H955" s="272"/>
      <c r="I955" s="272"/>
      <c r="J955" s="226"/>
    </row>
    <row r="956" spans="1:10">
      <c r="A956" s="445"/>
      <c r="B956" s="442"/>
      <c r="C956" s="442"/>
      <c r="D956" s="177"/>
      <c r="E956" s="228" t="s">
        <v>2057</v>
      </c>
      <c r="F956" s="438"/>
      <c r="G956" s="438"/>
      <c r="H956" s="272"/>
      <c r="I956" s="272"/>
      <c r="J956" s="226"/>
    </row>
    <row r="957" spans="1:10">
      <c r="A957" s="445"/>
      <c r="B957" s="442"/>
      <c r="C957" s="442"/>
      <c r="D957" s="177"/>
      <c r="E957" s="228" t="s">
        <v>2058</v>
      </c>
      <c r="F957" s="438"/>
      <c r="G957" s="438"/>
      <c r="H957" s="272"/>
      <c r="I957" s="272"/>
      <c r="J957" s="226"/>
    </row>
    <row r="958" spans="1:10">
      <c r="A958" s="445"/>
      <c r="B958" s="442"/>
      <c r="C958" s="442"/>
      <c r="D958" s="177"/>
      <c r="E958" s="228" t="s">
        <v>2059</v>
      </c>
      <c r="F958" s="438"/>
      <c r="G958" s="438"/>
      <c r="H958" s="272"/>
      <c r="I958" s="272"/>
      <c r="J958" s="226"/>
    </row>
    <row r="959" spans="1:10">
      <c r="A959" s="445"/>
      <c r="B959" s="442"/>
      <c r="C959" s="442"/>
      <c r="D959" s="177"/>
      <c r="E959" s="228" t="s">
        <v>2060</v>
      </c>
      <c r="F959" s="438"/>
      <c r="G959" s="438"/>
      <c r="H959" s="272"/>
      <c r="I959" s="272"/>
      <c r="J959" s="226"/>
    </row>
    <row r="960" spans="1:10">
      <c r="A960" s="445"/>
      <c r="B960" s="442"/>
      <c r="C960" s="442"/>
      <c r="D960" s="177"/>
      <c r="E960" s="228" t="s">
        <v>2021</v>
      </c>
      <c r="F960" s="438"/>
      <c r="G960" s="438"/>
      <c r="H960" s="272"/>
      <c r="I960" s="272"/>
      <c r="J960" s="226"/>
    </row>
    <row r="961" spans="1:10" ht="38.25">
      <c r="A961" s="445"/>
      <c r="B961" s="442" t="s">
        <v>1492</v>
      </c>
      <c r="C961" s="442"/>
      <c r="D961" s="177"/>
      <c r="E961" s="177" t="s">
        <v>2054</v>
      </c>
      <c r="F961" s="438">
        <v>0</v>
      </c>
      <c r="G961" s="438">
        <f>+F961*$B$1409</f>
        <v>0</v>
      </c>
      <c r="H961" s="272"/>
      <c r="I961" s="272"/>
      <c r="J961" s="226"/>
    </row>
    <row r="962" spans="1:10">
      <c r="A962" s="445"/>
      <c r="B962" s="442"/>
      <c r="C962" s="442"/>
      <c r="D962" s="177"/>
      <c r="E962" s="177" t="s">
        <v>1985</v>
      </c>
      <c r="F962" s="438"/>
      <c r="G962" s="438"/>
      <c r="H962" s="272"/>
      <c r="I962" s="272"/>
      <c r="J962" s="226"/>
    </row>
    <row r="963" spans="1:10">
      <c r="A963" s="445"/>
      <c r="B963" s="442"/>
      <c r="C963" s="442"/>
      <c r="D963" s="177"/>
      <c r="E963" s="228" t="s">
        <v>2001</v>
      </c>
      <c r="F963" s="438"/>
      <c r="G963" s="438"/>
      <c r="H963" s="272"/>
      <c r="I963" s="272"/>
      <c r="J963" s="226"/>
    </row>
    <row r="964" spans="1:10">
      <c r="A964" s="445"/>
      <c r="B964" s="442"/>
      <c r="C964" s="442"/>
      <c r="D964" s="177"/>
      <c r="E964" s="228" t="s">
        <v>2033</v>
      </c>
      <c r="F964" s="438"/>
      <c r="G964" s="438"/>
      <c r="H964" s="272"/>
      <c r="I964" s="272"/>
      <c r="J964" s="226"/>
    </row>
    <row r="965" spans="1:10">
      <c r="A965" s="445"/>
      <c r="B965" s="442"/>
      <c r="C965" s="442"/>
      <c r="D965" s="177"/>
      <c r="E965" s="228" t="s">
        <v>2055</v>
      </c>
      <c r="F965" s="438"/>
      <c r="G965" s="438"/>
      <c r="H965" s="272"/>
      <c r="I965" s="272"/>
      <c r="J965" s="226"/>
    </row>
    <row r="966" spans="1:10">
      <c r="A966" s="445"/>
      <c r="B966" s="442"/>
      <c r="C966" s="442"/>
      <c r="D966" s="177"/>
      <c r="E966" s="228" t="s">
        <v>2056</v>
      </c>
      <c r="F966" s="438"/>
      <c r="G966" s="438"/>
      <c r="H966" s="272"/>
      <c r="I966" s="272"/>
      <c r="J966" s="226"/>
    </row>
    <row r="967" spans="1:10">
      <c r="A967" s="445"/>
      <c r="B967" s="442"/>
      <c r="C967" s="442"/>
      <c r="D967" s="177"/>
      <c r="E967" s="228" t="s">
        <v>2057</v>
      </c>
      <c r="F967" s="438"/>
      <c r="G967" s="438"/>
      <c r="H967" s="272"/>
      <c r="I967" s="272"/>
      <c r="J967" s="226"/>
    </row>
    <row r="968" spans="1:10">
      <c r="A968" s="445"/>
      <c r="B968" s="442"/>
      <c r="C968" s="442"/>
      <c r="D968" s="177"/>
      <c r="E968" s="228" t="s">
        <v>2058</v>
      </c>
      <c r="F968" s="438"/>
      <c r="G968" s="438"/>
      <c r="H968" s="272"/>
      <c r="I968" s="272"/>
      <c r="J968" s="226"/>
    </row>
    <row r="969" spans="1:10">
      <c r="A969" s="445"/>
      <c r="B969" s="442"/>
      <c r="C969" s="442"/>
      <c r="D969" s="177"/>
      <c r="E969" s="228" t="s">
        <v>2059</v>
      </c>
      <c r="F969" s="438"/>
      <c r="G969" s="438"/>
      <c r="H969" s="272"/>
      <c r="I969" s="272"/>
      <c r="J969" s="226"/>
    </row>
    <row r="970" spans="1:10">
      <c r="A970" s="445"/>
      <c r="B970" s="442"/>
      <c r="C970" s="442"/>
      <c r="D970" s="177"/>
      <c r="E970" s="228" t="s">
        <v>2060</v>
      </c>
      <c r="F970" s="438"/>
      <c r="G970" s="438"/>
      <c r="H970" s="272"/>
      <c r="I970" s="272"/>
      <c r="J970" s="226"/>
    </row>
    <row r="971" spans="1:10" ht="15.75" thickBot="1">
      <c r="A971" s="446"/>
      <c r="B971" s="443"/>
      <c r="C971" s="443"/>
      <c r="D971" s="220"/>
      <c r="E971" s="229" t="s">
        <v>2021</v>
      </c>
      <c r="F971" s="440"/>
      <c r="G971" s="440"/>
      <c r="H971" s="274"/>
      <c r="I971" s="274"/>
      <c r="J971" s="227"/>
    </row>
    <row r="972" spans="1:10">
      <c r="A972" s="444" t="s">
        <v>2177</v>
      </c>
      <c r="B972" s="219" t="s">
        <v>2178</v>
      </c>
      <c r="C972" s="219" t="s">
        <v>8</v>
      </c>
      <c r="D972" s="219"/>
      <c r="E972" s="219" t="s">
        <v>2080</v>
      </c>
      <c r="F972" s="233">
        <v>1</v>
      </c>
      <c r="G972" s="246">
        <f>+F972*$B$1409</f>
        <v>46</v>
      </c>
      <c r="H972" s="273"/>
      <c r="I972" s="273"/>
      <c r="J972" s="225"/>
    </row>
    <row r="973" spans="1:10" ht="15.75" thickBot="1">
      <c r="A973" s="446"/>
      <c r="B973" s="220" t="s">
        <v>2179</v>
      </c>
      <c r="C973" s="220" t="s">
        <v>8</v>
      </c>
      <c r="D973" s="220"/>
      <c r="E973" s="220"/>
      <c r="F973" s="232">
        <v>1</v>
      </c>
      <c r="G973" s="248">
        <f>+F973*$B$1409</f>
        <v>46</v>
      </c>
      <c r="H973" s="274"/>
      <c r="I973" s="274"/>
      <c r="J973" s="227"/>
    </row>
    <row r="974" spans="1:10" ht="15.75" thickBot="1">
      <c r="A974" s="223" t="s">
        <v>2180</v>
      </c>
      <c r="B974" s="224" t="s">
        <v>1489</v>
      </c>
      <c r="C974" s="224" t="s">
        <v>2083</v>
      </c>
      <c r="D974" s="224"/>
      <c r="E974" s="224" t="s">
        <v>2080</v>
      </c>
      <c r="F974" s="235">
        <v>0</v>
      </c>
      <c r="G974" s="235">
        <f>+F974*$B$1409</f>
        <v>0</v>
      </c>
      <c r="H974" s="235"/>
      <c r="I974" s="235"/>
      <c r="J974" s="217"/>
    </row>
    <row r="975" spans="1:10">
      <c r="A975" s="444" t="s">
        <v>2181</v>
      </c>
      <c r="B975" s="219" t="s">
        <v>2182</v>
      </c>
      <c r="C975" s="219" t="s">
        <v>2083</v>
      </c>
      <c r="D975" s="219"/>
      <c r="E975" s="219" t="s">
        <v>2080</v>
      </c>
      <c r="F975" s="233">
        <v>0</v>
      </c>
      <c r="G975" s="246">
        <f>+F975*$B$1409</f>
        <v>0</v>
      </c>
      <c r="H975" s="273"/>
      <c r="I975" s="273"/>
      <c r="J975" s="225"/>
    </row>
    <row r="976" spans="1:10" ht="15.75" thickBot="1">
      <c r="A976" s="446"/>
      <c r="B976" s="220" t="s">
        <v>2133</v>
      </c>
      <c r="C976" s="220" t="s">
        <v>2134</v>
      </c>
      <c r="D976" s="220"/>
      <c r="E976" s="220"/>
      <c r="F976" s="232">
        <v>0</v>
      </c>
      <c r="G976" s="248">
        <f>+F976*$B$1409</f>
        <v>0</v>
      </c>
      <c r="H976" s="274"/>
      <c r="I976" s="274"/>
      <c r="J976" s="227"/>
    </row>
    <row r="977" spans="1:10">
      <c r="A977" s="444" t="s">
        <v>2183</v>
      </c>
      <c r="B977" s="219" t="s">
        <v>2184</v>
      </c>
      <c r="C977" s="219" t="s">
        <v>8</v>
      </c>
      <c r="D977" s="219"/>
      <c r="E977" s="219"/>
      <c r="F977" s="230">
        <v>0</v>
      </c>
      <c r="G977" s="247">
        <f>+F977</f>
        <v>0</v>
      </c>
      <c r="H977" s="272"/>
      <c r="I977" s="272"/>
      <c r="J977" s="225"/>
    </row>
    <row r="978" spans="1:10">
      <c r="A978" s="445"/>
      <c r="B978" s="177" t="s">
        <v>2185</v>
      </c>
      <c r="C978" s="177" t="s">
        <v>8</v>
      </c>
      <c r="D978" s="177"/>
      <c r="E978" s="177"/>
      <c r="F978" s="230">
        <v>0</v>
      </c>
      <c r="G978" s="247">
        <f>+F978</f>
        <v>0</v>
      </c>
      <c r="H978" s="272"/>
      <c r="I978" s="272"/>
      <c r="J978" s="226"/>
    </row>
    <row r="979" spans="1:10">
      <c r="A979" s="445"/>
      <c r="B979" s="177" t="s">
        <v>2186</v>
      </c>
      <c r="C979" s="177" t="s">
        <v>2083</v>
      </c>
      <c r="D979" s="177"/>
      <c r="E979" s="177"/>
      <c r="F979" s="230">
        <v>0</v>
      </c>
      <c r="G979" s="247">
        <f t="shared" ref="G979:G985" si="10">+F979</f>
        <v>0</v>
      </c>
      <c r="H979" s="272"/>
      <c r="I979" s="272"/>
      <c r="J979" s="226"/>
    </row>
    <row r="980" spans="1:10">
      <c r="A980" s="445"/>
      <c r="B980" s="177" t="s">
        <v>2187</v>
      </c>
      <c r="C980" s="177" t="s">
        <v>2083</v>
      </c>
      <c r="D980" s="177"/>
      <c r="E980" s="177"/>
      <c r="F980" s="230">
        <v>0</v>
      </c>
      <c r="G980" s="247">
        <f t="shared" si="10"/>
        <v>0</v>
      </c>
      <c r="H980" s="272"/>
      <c r="I980" s="272"/>
      <c r="J980" s="226"/>
    </row>
    <row r="981" spans="1:10">
      <c r="A981" s="445"/>
      <c r="B981" s="177" t="s">
        <v>2188</v>
      </c>
      <c r="C981" s="177" t="s">
        <v>2083</v>
      </c>
      <c r="D981" s="177"/>
      <c r="E981" s="177"/>
      <c r="F981" s="230">
        <v>0</v>
      </c>
      <c r="G981" s="247">
        <f t="shared" si="10"/>
        <v>0</v>
      </c>
      <c r="H981" s="272"/>
      <c r="I981" s="272"/>
      <c r="J981" s="226"/>
    </row>
    <row r="982" spans="1:10">
      <c r="A982" s="445"/>
      <c r="B982" s="177" t="s">
        <v>2189</v>
      </c>
      <c r="C982" s="177" t="s">
        <v>2083</v>
      </c>
      <c r="D982" s="177"/>
      <c r="E982" s="177"/>
      <c r="F982" s="230">
        <v>0</v>
      </c>
      <c r="G982" s="247">
        <f t="shared" si="10"/>
        <v>0</v>
      </c>
      <c r="H982" s="272"/>
      <c r="I982" s="272"/>
      <c r="J982" s="226"/>
    </row>
    <row r="983" spans="1:10" ht="25.5">
      <c r="A983" s="445"/>
      <c r="B983" s="177" t="s">
        <v>2190</v>
      </c>
      <c r="C983" s="177" t="s">
        <v>2191</v>
      </c>
      <c r="D983" s="177"/>
      <c r="E983" s="177" t="s">
        <v>2192</v>
      </c>
      <c r="F983" s="230">
        <v>0</v>
      </c>
      <c r="G983" s="247">
        <f t="shared" si="10"/>
        <v>0</v>
      </c>
      <c r="H983" s="272"/>
      <c r="I983" s="272"/>
      <c r="J983" s="226"/>
    </row>
    <row r="984" spans="1:10">
      <c r="A984" s="445"/>
      <c r="B984" s="177" t="s">
        <v>2193</v>
      </c>
      <c r="C984" s="177" t="s">
        <v>2083</v>
      </c>
      <c r="D984" s="177"/>
      <c r="E984" s="177"/>
      <c r="F984" s="230">
        <v>0</v>
      </c>
      <c r="G984" s="247">
        <f t="shared" si="10"/>
        <v>0</v>
      </c>
      <c r="H984" s="272"/>
      <c r="I984" s="272"/>
      <c r="J984" s="226"/>
    </row>
    <row r="985" spans="1:10">
      <c r="A985" s="445"/>
      <c r="B985" s="177" t="s">
        <v>2194</v>
      </c>
      <c r="C985" s="177" t="s">
        <v>2083</v>
      </c>
      <c r="D985" s="177"/>
      <c r="E985" s="177"/>
      <c r="F985" s="230">
        <v>0</v>
      </c>
      <c r="G985" s="247">
        <f t="shared" si="10"/>
        <v>0</v>
      </c>
      <c r="H985" s="272"/>
      <c r="I985" s="272"/>
      <c r="J985" s="226"/>
    </row>
    <row r="986" spans="1:10">
      <c r="A986" s="445"/>
      <c r="B986" s="442" t="s">
        <v>1999</v>
      </c>
      <c r="C986" s="442"/>
      <c r="D986" s="177"/>
      <c r="E986" s="177" t="s">
        <v>2000</v>
      </c>
      <c r="F986" s="438">
        <v>0</v>
      </c>
      <c r="G986" s="438">
        <f>+F986</f>
        <v>0</v>
      </c>
      <c r="H986" s="272"/>
      <c r="I986" s="272"/>
      <c r="J986" s="226"/>
    </row>
    <row r="987" spans="1:10">
      <c r="A987" s="445"/>
      <c r="B987" s="442"/>
      <c r="C987" s="442"/>
      <c r="D987" s="177"/>
      <c r="E987" s="177" t="s">
        <v>1985</v>
      </c>
      <c r="F987" s="438"/>
      <c r="G987" s="438"/>
      <c r="H987" s="272"/>
      <c r="I987" s="272"/>
      <c r="J987" s="226"/>
    </row>
    <row r="988" spans="1:10">
      <c r="A988" s="445"/>
      <c r="B988" s="442"/>
      <c r="C988" s="442"/>
      <c r="D988" s="177"/>
      <c r="E988" s="228" t="s">
        <v>2001</v>
      </c>
      <c r="F988" s="438"/>
      <c r="G988" s="438"/>
      <c r="H988" s="272"/>
      <c r="I988" s="272"/>
      <c r="J988" s="226"/>
    </row>
    <row r="989" spans="1:10">
      <c r="A989" s="445"/>
      <c r="B989" s="442"/>
      <c r="C989" s="442"/>
      <c r="D989" s="177"/>
      <c r="E989" s="228" t="s">
        <v>2002</v>
      </c>
      <c r="F989" s="438"/>
      <c r="G989" s="438"/>
      <c r="H989" s="272"/>
      <c r="I989" s="272"/>
      <c r="J989" s="226"/>
    </row>
    <row r="990" spans="1:10">
      <c r="A990" s="445"/>
      <c r="B990" s="442"/>
      <c r="C990" s="442"/>
      <c r="D990" s="177"/>
      <c r="E990" s="228" t="s">
        <v>2003</v>
      </c>
      <c r="F990" s="438"/>
      <c r="G990" s="438"/>
      <c r="H990" s="272"/>
      <c r="I990" s="272"/>
      <c r="J990" s="226"/>
    </row>
    <row r="991" spans="1:10">
      <c r="A991" s="445"/>
      <c r="B991" s="442"/>
      <c r="C991" s="442"/>
      <c r="D991" s="177"/>
      <c r="E991" s="228" t="s">
        <v>2004</v>
      </c>
      <c r="F991" s="438"/>
      <c r="G991" s="438"/>
      <c r="H991" s="272"/>
      <c r="I991" s="272"/>
      <c r="J991" s="226"/>
    </row>
    <row r="992" spans="1:10">
      <c r="A992" s="445"/>
      <c r="B992" s="442"/>
      <c r="C992" s="442"/>
      <c r="D992" s="177"/>
      <c r="E992" s="228" t="s">
        <v>2005</v>
      </c>
      <c r="F992" s="438"/>
      <c r="G992" s="438"/>
      <c r="H992" s="272"/>
      <c r="I992" s="272"/>
      <c r="J992" s="226"/>
    </row>
    <row r="993" spans="1:10">
      <c r="A993" s="445"/>
      <c r="B993" s="442"/>
      <c r="C993" s="442"/>
      <c r="D993" s="177"/>
      <c r="E993" s="228" t="s">
        <v>2006</v>
      </c>
      <c r="F993" s="438"/>
      <c r="G993" s="438"/>
      <c r="H993" s="272"/>
      <c r="I993" s="272"/>
      <c r="J993" s="226"/>
    </row>
    <row r="994" spans="1:10">
      <c r="A994" s="445"/>
      <c r="B994" s="442"/>
      <c r="C994" s="442"/>
      <c r="D994" s="177"/>
      <c r="E994" s="228" t="s">
        <v>2007</v>
      </c>
      <c r="F994" s="438"/>
      <c r="G994" s="438"/>
      <c r="H994" s="272"/>
      <c r="I994" s="272"/>
      <c r="J994" s="226"/>
    </row>
    <row r="995" spans="1:10">
      <c r="A995" s="445"/>
      <c r="B995" s="442"/>
      <c r="C995" s="442"/>
      <c r="D995" s="177"/>
      <c r="E995" s="228" t="s">
        <v>2008</v>
      </c>
      <c r="F995" s="438"/>
      <c r="G995" s="438"/>
      <c r="H995" s="272"/>
      <c r="I995" s="272"/>
      <c r="J995" s="226"/>
    </row>
    <row r="996" spans="1:10">
      <c r="A996" s="445"/>
      <c r="B996" s="442"/>
      <c r="C996" s="442"/>
      <c r="D996" s="177"/>
      <c r="E996" s="228" t="s">
        <v>2009</v>
      </c>
      <c r="F996" s="438"/>
      <c r="G996" s="438"/>
      <c r="H996" s="272"/>
      <c r="I996" s="272"/>
      <c r="J996" s="226"/>
    </row>
    <row r="997" spans="1:10">
      <c r="A997" s="445"/>
      <c r="B997" s="442"/>
      <c r="C997" s="442"/>
      <c r="D997" s="177"/>
      <c r="E997" s="228" t="s">
        <v>2010</v>
      </c>
      <c r="F997" s="438"/>
      <c r="G997" s="438"/>
      <c r="H997" s="272"/>
      <c r="I997" s="272"/>
      <c r="J997" s="226"/>
    </row>
    <row r="998" spans="1:10">
      <c r="A998" s="445"/>
      <c r="B998" s="442"/>
      <c r="C998" s="442"/>
      <c r="D998" s="177"/>
      <c r="E998" s="228" t="s">
        <v>2011</v>
      </c>
      <c r="F998" s="438"/>
      <c r="G998" s="438"/>
      <c r="H998" s="272"/>
      <c r="I998" s="272"/>
      <c r="J998" s="226"/>
    </row>
    <row r="999" spans="1:10" ht="25.5">
      <c r="A999" s="445"/>
      <c r="B999" s="442"/>
      <c r="C999" s="442"/>
      <c r="D999" s="177"/>
      <c r="E999" s="228" t="s">
        <v>2012</v>
      </c>
      <c r="F999" s="438"/>
      <c r="G999" s="438"/>
      <c r="H999" s="272"/>
      <c r="I999" s="272"/>
      <c r="J999" s="226"/>
    </row>
    <row r="1000" spans="1:10">
      <c r="A1000" s="445"/>
      <c r="B1000" s="442"/>
      <c r="C1000" s="442"/>
      <c r="D1000" s="177"/>
      <c r="E1000" s="228" t="s">
        <v>2013</v>
      </c>
      <c r="F1000" s="438"/>
      <c r="G1000" s="438"/>
      <c r="H1000" s="272"/>
      <c r="I1000" s="272"/>
      <c r="J1000" s="226"/>
    </row>
    <row r="1001" spans="1:10">
      <c r="A1001" s="445"/>
      <c r="B1001" s="442"/>
      <c r="C1001" s="442"/>
      <c r="D1001" s="177"/>
      <c r="E1001" s="228" t="s">
        <v>2014</v>
      </c>
      <c r="F1001" s="438"/>
      <c r="G1001" s="438"/>
      <c r="H1001" s="272"/>
      <c r="I1001" s="272"/>
      <c r="J1001" s="226"/>
    </row>
    <row r="1002" spans="1:10">
      <c r="A1002" s="445"/>
      <c r="B1002" s="442"/>
      <c r="C1002" s="442"/>
      <c r="D1002" s="177"/>
      <c r="E1002" s="228" t="s">
        <v>2015</v>
      </c>
      <c r="F1002" s="438"/>
      <c r="G1002" s="438"/>
      <c r="H1002" s="272"/>
      <c r="I1002" s="272"/>
      <c r="J1002" s="226"/>
    </row>
    <row r="1003" spans="1:10" ht="25.5">
      <c r="A1003" s="445"/>
      <c r="B1003" s="442"/>
      <c r="C1003" s="442"/>
      <c r="D1003" s="177"/>
      <c r="E1003" s="228" t="s">
        <v>2016</v>
      </c>
      <c r="F1003" s="438"/>
      <c r="G1003" s="438"/>
      <c r="H1003" s="272"/>
      <c r="I1003" s="272"/>
      <c r="J1003" s="226"/>
    </row>
    <row r="1004" spans="1:10">
      <c r="A1004" s="445"/>
      <c r="B1004" s="442"/>
      <c r="C1004" s="442"/>
      <c r="D1004" s="177"/>
      <c r="E1004" s="228" t="s">
        <v>2017</v>
      </c>
      <c r="F1004" s="438"/>
      <c r="G1004" s="438"/>
      <c r="H1004" s="272"/>
      <c r="I1004" s="272"/>
      <c r="J1004" s="226"/>
    </row>
    <row r="1005" spans="1:10">
      <c r="A1005" s="445"/>
      <c r="B1005" s="442"/>
      <c r="C1005" s="442"/>
      <c r="D1005" s="177"/>
      <c r="E1005" s="228" t="s">
        <v>2018</v>
      </c>
      <c r="F1005" s="438"/>
      <c r="G1005" s="438"/>
      <c r="H1005" s="272"/>
      <c r="I1005" s="272"/>
      <c r="J1005" s="226"/>
    </row>
    <row r="1006" spans="1:10">
      <c r="A1006" s="445"/>
      <c r="B1006" s="442"/>
      <c r="C1006" s="442"/>
      <c r="D1006" s="177"/>
      <c r="E1006" s="228" t="s">
        <v>2019</v>
      </c>
      <c r="F1006" s="438"/>
      <c r="G1006" s="438"/>
      <c r="H1006" s="272"/>
      <c r="I1006" s="272"/>
      <c r="J1006" s="226"/>
    </row>
    <row r="1007" spans="1:10" ht="25.5">
      <c r="A1007" s="445"/>
      <c r="B1007" s="442"/>
      <c r="C1007" s="442"/>
      <c r="D1007" s="177"/>
      <c r="E1007" s="228" t="s">
        <v>2020</v>
      </c>
      <c r="F1007" s="438"/>
      <c r="G1007" s="438"/>
      <c r="H1007" s="272"/>
      <c r="I1007" s="272"/>
      <c r="J1007" s="226"/>
    </row>
    <row r="1008" spans="1:10">
      <c r="A1008" s="445"/>
      <c r="B1008" s="442"/>
      <c r="C1008" s="442"/>
      <c r="D1008" s="177"/>
      <c r="E1008" s="228" t="s">
        <v>2021</v>
      </c>
      <c r="F1008" s="438"/>
      <c r="G1008" s="438"/>
      <c r="H1008" s="272"/>
      <c r="I1008" s="272"/>
      <c r="J1008" s="226"/>
    </row>
    <row r="1009" spans="1:10">
      <c r="A1009" s="445"/>
      <c r="B1009" s="442"/>
      <c r="C1009" s="442"/>
      <c r="D1009" s="177"/>
      <c r="E1009" s="228" t="s">
        <v>2022</v>
      </c>
      <c r="F1009" s="438"/>
      <c r="G1009" s="438"/>
      <c r="H1009" s="272"/>
      <c r="I1009" s="272"/>
      <c r="J1009" s="226"/>
    </row>
    <row r="1010" spans="1:10">
      <c r="A1010" s="445"/>
      <c r="B1010" s="442"/>
      <c r="C1010" s="442"/>
      <c r="D1010" s="177"/>
      <c r="E1010" s="228" t="s">
        <v>2023</v>
      </c>
      <c r="F1010" s="438"/>
      <c r="G1010" s="438"/>
      <c r="H1010" s="272"/>
      <c r="I1010" s="272"/>
      <c r="J1010" s="226"/>
    </row>
    <row r="1011" spans="1:10">
      <c r="A1011" s="445"/>
      <c r="B1011" s="442"/>
      <c r="C1011" s="442"/>
      <c r="D1011" s="177"/>
      <c r="E1011" s="228" t="s">
        <v>2024</v>
      </c>
      <c r="F1011" s="438"/>
      <c r="G1011" s="438"/>
      <c r="H1011" s="272"/>
      <c r="I1011" s="272"/>
      <c r="J1011" s="226"/>
    </row>
    <row r="1012" spans="1:10">
      <c r="A1012" s="445"/>
      <c r="B1012" s="442"/>
      <c r="C1012" s="442"/>
      <c r="D1012" s="177"/>
      <c r="E1012" s="228" t="s">
        <v>2025</v>
      </c>
      <c r="F1012" s="438"/>
      <c r="G1012" s="438"/>
      <c r="H1012" s="272"/>
      <c r="I1012" s="272"/>
      <c r="J1012" s="226"/>
    </row>
    <row r="1013" spans="1:10">
      <c r="A1013" s="445"/>
      <c r="B1013" s="442"/>
      <c r="C1013" s="442"/>
      <c r="D1013" s="177"/>
      <c r="E1013" s="228" t="s">
        <v>2026</v>
      </c>
      <c r="F1013" s="438"/>
      <c r="G1013" s="438"/>
      <c r="H1013" s="272"/>
      <c r="I1013" s="272"/>
      <c r="J1013" s="226"/>
    </row>
    <row r="1014" spans="1:10">
      <c r="A1014" s="445"/>
      <c r="B1014" s="442"/>
      <c r="C1014" s="442"/>
      <c r="D1014" s="177"/>
      <c r="E1014" s="228" t="s">
        <v>2027</v>
      </c>
      <c r="F1014" s="438"/>
      <c r="G1014" s="438"/>
      <c r="H1014" s="272"/>
      <c r="I1014" s="272"/>
      <c r="J1014" s="226"/>
    </row>
    <row r="1015" spans="1:10">
      <c r="A1015" s="445"/>
      <c r="B1015" s="442"/>
      <c r="C1015" s="442"/>
      <c r="D1015" s="177"/>
      <c r="E1015" s="228" t="s">
        <v>2028</v>
      </c>
      <c r="F1015" s="438"/>
      <c r="G1015" s="438"/>
      <c r="H1015" s="272"/>
      <c r="I1015" s="272"/>
      <c r="J1015" s="226"/>
    </row>
    <row r="1016" spans="1:10">
      <c r="A1016" s="445"/>
      <c r="B1016" s="177" t="s">
        <v>2195</v>
      </c>
      <c r="C1016" s="177" t="s">
        <v>2083</v>
      </c>
      <c r="D1016" s="177"/>
      <c r="E1016" s="177"/>
      <c r="F1016" s="230">
        <v>0</v>
      </c>
      <c r="G1016" s="247">
        <f>+F1016</f>
        <v>0</v>
      </c>
      <c r="H1016" s="272"/>
      <c r="I1016" s="272"/>
      <c r="J1016" s="226"/>
    </row>
    <row r="1017" spans="1:10" ht="15.75" thickBot="1">
      <c r="A1017" s="446"/>
      <c r="B1017" s="220" t="s">
        <v>2196</v>
      </c>
      <c r="C1017" s="220" t="s">
        <v>2083</v>
      </c>
      <c r="D1017" s="220"/>
      <c r="E1017" s="220"/>
      <c r="F1017" s="230">
        <v>0</v>
      </c>
      <c r="G1017" s="247">
        <f>+F1017</f>
        <v>0</v>
      </c>
      <c r="H1017" s="272"/>
      <c r="I1017" s="272"/>
      <c r="J1017" s="227"/>
    </row>
    <row r="1018" spans="1:10">
      <c r="A1018" s="444" t="s">
        <v>2197</v>
      </c>
      <c r="B1018" s="441" t="s">
        <v>1999</v>
      </c>
      <c r="C1018" s="441"/>
      <c r="D1018" s="219"/>
      <c r="E1018" s="219" t="s">
        <v>2000</v>
      </c>
      <c r="F1018" s="439">
        <v>4</v>
      </c>
      <c r="G1018" s="439">
        <f>+F1018*$B$1405</f>
        <v>8</v>
      </c>
      <c r="H1018" s="273"/>
      <c r="I1018" s="273"/>
      <c r="J1018" s="225"/>
    </row>
    <row r="1019" spans="1:10">
      <c r="A1019" s="445"/>
      <c r="B1019" s="442"/>
      <c r="C1019" s="442"/>
      <c r="D1019" s="177"/>
      <c r="E1019" s="177" t="s">
        <v>1985</v>
      </c>
      <c r="F1019" s="438"/>
      <c r="G1019" s="438"/>
      <c r="H1019" s="272"/>
      <c r="I1019" s="272"/>
      <c r="J1019" s="226"/>
    </row>
    <row r="1020" spans="1:10">
      <c r="A1020" s="445"/>
      <c r="B1020" s="442"/>
      <c r="C1020" s="442"/>
      <c r="D1020" s="177"/>
      <c r="E1020" s="228" t="s">
        <v>2001</v>
      </c>
      <c r="F1020" s="438"/>
      <c r="G1020" s="438"/>
      <c r="H1020" s="272"/>
      <c r="I1020" s="272"/>
      <c r="J1020" s="226"/>
    </row>
    <row r="1021" spans="1:10">
      <c r="A1021" s="445"/>
      <c r="B1021" s="442"/>
      <c r="C1021" s="442"/>
      <c r="D1021" s="177"/>
      <c r="E1021" s="228" t="s">
        <v>2002</v>
      </c>
      <c r="F1021" s="438"/>
      <c r="G1021" s="438"/>
      <c r="H1021" s="272"/>
      <c r="I1021" s="272"/>
      <c r="J1021" s="226"/>
    </row>
    <row r="1022" spans="1:10">
      <c r="A1022" s="445"/>
      <c r="B1022" s="442"/>
      <c r="C1022" s="442"/>
      <c r="D1022" s="177"/>
      <c r="E1022" s="228" t="s">
        <v>2003</v>
      </c>
      <c r="F1022" s="438"/>
      <c r="G1022" s="438"/>
      <c r="H1022" s="272"/>
      <c r="I1022" s="272"/>
      <c r="J1022" s="226"/>
    </row>
    <row r="1023" spans="1:10">
      <c r="A1023" s="445"/>
      <c r="B1023" s="442"/>
      <c r="C1023" s="442"/>
      <c r="D1023" s="177"/>
      <c r="E1023" s="228" t="s">
        <v>2004</v>
      </c>
      <c r="F1023" s="438"/>
      <c r="G1023" s="438"/>
      <c r="H1023" s="272"/>
      <c r="I1023" s="272"/>
      <c r="J1023" s="226"/>
    </row>
    <row r="1024" spans="1:10">
      <c r="A1024" s="445"/>
      <c r="B1024" s="442"/>
      <c r="C1024" s="442"/>
      <c r="D1024" s="177"/>
      <c r="E1024" s="228" t="s">
        <v>2005</v>
      </c>
      <c r="F1024" s="438"/>
      <c r="G1024" s="438"/>
      <c r="H1024" s="272"/>
      <c r="I1024" s="272"/>
      <c r="J1024" s="226"/>
    </row>
    <row r="1025" spans="1:10">
      <c r="A1025" s="445"/>
      <c r="B1025" s="442"/>
      <c r="C1025" s="442"/>
      <c r="D1025" s="177"/>
      <c r="E1025" s="228" t="s">
        <v>2006</v>
      </c>
      <c r="F1025" s="438"/>
      <c r="G1025" s="438"/>
      <c r="H1025" s="272"/>
      <c r="I1025" s="272"/>
      <c r="J1025" s="226"/>
    </row>
    <row r="1026" spans="1:10">
      <c r="A1026" s="445"/>
      <c r="B1026" s="442"/>
      <c r="C1026" s="442"/>
      <c r="D1026" s="177"/>
      <c r="E1026" s="228" t="s">
        <v>2007</v>
      </c>
      <c r="F1026" s="438"/>
      <c r="G1026" s="438"/>
      <c r="H1026" s="272"/>
      <c r="I1026" s="272"/>
      <c r="J1026" s="226"/>
    </row>
    <row r="1027" spans="1:10">
      <c r="A1027" s="445"/>
      <c r="B1027" s="442"/>
      <c r="C1027" s="442"/>
      <c r="D1027" s="177"/>
      <c r="E1027" s="228" t="s">
        <v>2008</v>
      </c>
      <c r="F1027" s="438"/>
      <c r="G1027" s="438"/>
      <c r="H1027" s="272"/>
      <c r="I1027" s="272"/>
      <c r="J1027" s="226"/>
    </row>
    <row r="1028" spans="1:10">
      <c r="A1028" s="445"/>
      <c r="B1028" s="442"/>
      <c r="C1028" s="442"/>
      <c r="D1028" s="177"/>
      <c r="E1028" s="228" t="s">
        <v>2009</v>
      </c>
      <c r="F1028" s="438"/>
      <c r="G1028" s="438"/>
      <c r="H1028" s="272"/>
      <c r="I1028" s="272"/>
      <c r="J1028" s="226"/>
    </row>
    <row r="1029" spans="1:10">
      <c r="A1029" s="445"/>
      <c r="B1029" s="442"/>
      <c r="C1029" s="442"/>
      <c r="D1029" s="177"/>
      <c r="E1029" s="228" t="s">
        <v>2010</v>
      </c>
      <c r="F1029" s="438"/>
      <c r="G1029" s="438"/>
      <c r="H1029" s="272"/>
      <c r="I1029" s="272"/>
      <c r="J1029" s="226"/>
    </row>
    <row r="1030" spans="1:10">
      <c r="A1030" s="445"/>
      <c r="B1030" s="442"/>
      <c r="C1030" s="442"/>
      <c r="D1030" s="177"/>
      <c r="E1030" s="228" t="s">
        <v>2011</v>
      </c>
      <c r="F1030" s="438"/>
      <c r="G1030" s="438"/>
      <c r="H1030" s="272"/>
      <c r="I1030" s="272"/>
      <c r="J1030" s="226"/>
    </row>
    <row r="1031" spans="1:10" ht="25.5">
      <c r="A1031" s="445"/>
      <c r="B1031" s="442"/>
      <c r="C1031" s="442"/>
      <c r="D1031" s="177"/>
      <c r="E1031" s="228" t="s">
        <v>2012</v>
      </c>
      <c r="F1031" s="438"/>
      <c r="G1031" s="438"/>
      <c r="H1031" s="272"/>
      <c r="I1031" s="272"/>
      <c r="J1031" s="226"/>
    </row>
    <row r="1032" spans="1:10">
      <c r="A1032" s="445"/>
      <c r="B1032" s="442"/>
      <c r="C1032" s="442"/>
      <c r="D1032" s="177"/>
      <c r="E1032" s="228" t="s">
        <v>2013</v>
      </c>
      <c r="F1032" s="438"/>
      <c r="G1032" s="438"/>
      <c r="H1032" s="272"/>
      <c r="I1032" s="272"/>
      <c r="J1032" s="226"/>
    </row>
    <row r="1033" spans="1:10">
      <c r="A1033" s="445"/>
      <c r="B1033" s="442"/>
      <c r="C1033" s="442"/>
      <c r="D1033" s="177"/>
      <c r="E1033" s="228" t="s">
        <v>2014</v>
      </c>
      <c r="F1033" s="438"/>
      <c r="G1033" s="438"/>
      <c r="H1033" s="272"/>
      <c r="I1033" s="272"/>
      <c r="J1033" s="226"/>
    </row>
    <row r="1034" spans="1:10">
      <c r="A1034" s="445"/>
      <c r="B1034" s="442"/>
      <c r="C1034" s="442"/>
      <c r="D1034" s="177"/>
      <c r="E1034" s="228" t="s">
        <v>2015</v>
      </c>
      <c r="F1034" s="438"/>
      <c r="G1034" s="438"/>
      <c r="H1034" s="272"/>
      <c r="I1034" s="272"/>
      <c r="J1034" s="226"/>
    </row>
    <row r="1035" spans="1:10" ht="25.5">
      <c r="A1035" s="445"/>
      <c r="B1035" s="442"/>
      <c r="C1035" s="442"/>
      <c r="D1035" s="177"/>
      <c r="E1035" s="228" t="s">
        <v>2016</v>
      </c>
      <c r="F1035" s="438"/>
      <c r="G1035" s="438"/>
      <c r="H1035" s="272"/>
      <c r="I1035" s="272"/>
      <c r="J1035" s="226"/>
    </row>
    <row r="1036" spans="1:10">
      <c r="A1036" s="445"/>
      <c r="B1036" s="442"/>
      <c r="C1036" s="442"/>
      <c r="D1036" s="177"/>
      <c r="E1036" s="228" t="s">
        <v>2017</v>
      </c>
      <c r="F1036" s="438"/>
      <c r="G1036" s="438"/>
      <c r="H1036" s="272"/>
      <c r="I1036" s="272"/>
      <c r="J1036" s="226"/>
    </row>
    <row r="1037" spans="1:10">
      <c r="A1037" s="445"/>
      <c r="B1037" s="442"/>
      <c r="C1037" s="442"/>
      <c r="D1037" s="177"/>
      <c r="E1037" s="228" t="s">
        <v>2018</v>
      </c>
      <c r="F1037" s="438"/>
      <c r="G1037" s="438"/>
      <c r="H1037" s="272"/>
      <c r="I1037" s="272"/>
      <c r="J1037" s="226"/>
    </row>
    <row r="1038" spans="1:10">
      <c r="A1038" s="445"/>
      <c r="B1038" s="442"/>
      <c r="C1038" s="442"/>
      <c r="D1038" s="177"/>
      <c r="E1038" s="228" t="s">
        <v>2019</v>
      </c>
      <c r="F1038" s="438"/>
      <c r="G1038" s="438"/>
      <c r="H1038" s="272"/>
      <c r="I1038" s="272"/>
      <c r="J1038" s="226"/>
    </row>
    <row r="1039" spans="1:10" ht="25.5">
      <c r="A1039" s="445"/>
      <c r="B1039" s="442"/>
      <c r="C1039" s="442"/>
      <c r="D1039" s="177"/>
      <c r="E1039" s="228" t="s">
        <v>2020</v>
      </c>
      <c r="F1039" s="438"/>
      <c r="G1039" s="438"/>
      <c r="H1039" s="272"/>
      <c r="I1039" s="272"/>
      <c r="J1039" s="226"/>
    </row>
    <row r="1040" spans="1:10">
      <c r="A1040" s="445"/>
      <c r="B1040" s="442"/>
      <c r="C1040" s="442"/>
      <c r="D1040" s="177"/>
      <c r="E1040" s="228" t="s">
        <v>2021</v>
      </c>
      <c r="F1040" s="438"/>
      <c r="G1040" s="438"/>
      <c r="H1040" s="272"/>
      <c r="I1040" s="272"/>
      <c r="J1040" s="226"/>
    </row>
    <row r="1041" spans="1:10">
      <c r="A1041" s="445"/>
      <c r="B1041" s="442"/>
      <c r="C1041" s="442"/>
      <c r="D1041" s="177"/>
      <c r="E1041" s="228" t="s">
        <v>2022</v>
      </c>
      <c r="F1041" s="438"/>
      <c r="G1041" s="438"/>
      <c r="H1041" s="272"/>
      <c r="I1041" s="272"/>
      <c r="J1041" s="226"/>
    </row>
    <row r="1042" spans="1:10">
      <c r="A1042" s="445"/>
      <c r="B1042" s="442"/>
      <c r="C1042" s="442"/>
      <c r="D1042" s="177"/>
      <c r="E1042" s="228" t="s">
        <v>2023</v>
      </c>
      <c r="F1042" s="438"/>
      <c r="G1042" s="438"/>
      <c r="H1042" s="272"/>
      <c r="I1042" s="272"/>
      <c r="J1042" s="226"/>
    </row>
    <row r="1043" spans="1:10">
      <c r="A1043" s="445"/>
      <c r="B1043" s="442"/>
      <c r="C1043" s="442"/>
      <c r="D1043" s="177"/>
      <c r="E1043" s="228" t="s">
        <v>2024</v>
      </c>
      <c r="F1043" s="438"/>
      <c r="G1043" s="438"/>
      <c r="H1043" s="272"/>
      <c r="I1043" s="272"/>
      <c r="J1043" s="226"/>
    </row>
    <row r="1044" spans="1:10">
      <c r="A1044" s="445"/>
      <c r="B1044" s="442"/>
      <c r="C1044" s="442"/>
      <c r="D1044" s="177"/>
      <c r="E1044" s="228" t="s">
        <v>2025</v>
      </c>
      <c r="F1044" s="438"/>
      <c r="G1044" s="438"/>
      <c r="H1044" s="272"/>
      <c r="I1044" s="272"/>
      <c r="J1044" s="226"/>
    </row>
    <row r="1045" spans="1:10">
      <c r="A1045" s="445"/>
      <c r="B1045" s="442"/>
      <c r="C1045" s="442"/>
      <c r="D1045" s="177"/>
      <c r="E1045" s="228" t="s">
        <v>2026</v>
      </c>
      <c r="F1045" s="438"/>
      <c r="G1045" s="438"/>
      <c r="H1045" s="272"/>
      <c r="I1045" s="272"/>
      <c r="J1045" s="226"/>
    </row>
    <row r="1046" spans="1:10">
      <c r="A1046" s="445"/>
      <c r="B1046" s="442"/>
      <c r="C1046" s="442"/>
      <c r="D1046" s="177"/>
      <c r="E1046" s="228" t="s">
        <v>2027</v>
      </c>
      <c r="F1046" s="438"/>
      <c r="G1046" s="438"/>
      <c r="H1046" s="272"/>
      <c r="I1046" s="272"/>
      <c r="J1046" s="226"/>
    </row>
    <row r="1047" spans="1:10">
      <c r="A1047" s="445"/>
      <c r="B1047" s="442"/>
      <c r="C1047" s="442"/>
      <c r="D1047" s="177"/>
      <c r="E1047" s="228" t="s">
        <v>2028</v>
      </c>
      <c r="F1047" s="438"/>
      <c r="G1047" s="438"/>
      <c r="H1047" s="272"/>
      <c r="I1047" s="272"/>
      <c r="J1047" s="226"/>
    </row>
    <row r="1048" spans="1:10">
      <c r="A1048" s="445"/>
      <c r="B1048" s="442" t="s">
        <v>2030</v>
      </c>
      <c r="C1048" s="442"/>
      <c r="D1048" s="177"/>
      <c r="E1048" s="177" t="s">
        <v>2000</v>
      </c>
      <c r="F1048" s="438">
        <v>4</v>
      </c>
      <c r="G1048" s="438">
        <f>+F1048*$B$1405</f>
        <v>8</v>
      </c>
      <c r="H1048" s="272"/>
      <c r="I1048" s="272"/>
      <c r="J1048" s="226"/>
    </row>
    <row r="1049" spans="1:10">
      <c r="A1049" s="445"/>
      <c r="B1049" s="442"/>
      <c r="C1049" s="442"/>
      <c r="D1049" s="177"/>
      <c r="E1049" s="177" t="s">
        <v>1985</v>
      </c>
      <c r="F1049" s="438"/>
      <c r="G1049" s="438"/>
      <c r="H1049" s="272"/>
      <c r="I1049" s="272"/>
      <c r="J1049" s="226"/>
    </row>
    <row r="1050" spans="1:10">
      <c r="A1050" s="445"/>
      <c r="B1050" s="442"/>
      <c r="C1050" s="442"/>
      <c r="D1050" s="177"/>
      <c r="E1050" s="228" t="s">
        <v>2001</v>
      </c>
      <c r="F1050" s="438"/>
      <c r="G1050" s="438"/>
      <c r="H1050" s="272"/>
      <c r="I1050" s="272"/>
      <c r="J1050" s="226"/>
    </row>
    <row r="1051" spans="1:10">
      <c r="A1051" s="445"/>
      <c r="B1051" s="442"/>
      <c r="C1051" s="442"/>
      <c r="D1051" s="177"/>
      <c r="E1051" s="228" t="s">
        <v>2002</v>
      </c>
      <c r="F1051" s="438"/>
      <c r="G1051" s="438"/>
      <c r="H1051" s="272"/>
      <c r="I1051" s="272"/>
      <c r="J1051" s="226"/>
    </row>
    <row r="1052" spans="1:10">
      <c r="A1052" s="445"/>
      <c r="B1052" s="442"/>
      <c r="C1052" s="442"/>
      <c r="D1052" s="177"/>
      <c r="E1052" s="228" t="s">
        <v>2003</v>
      </c>
      <c r="F1052" s="438"/>
      <c r="G1052" s="438"/>
      <c r="H1052" s="272"/>
      <c r="I1052" s="272"/>
      <c r="J1052" s="226"/>
    </row>
    <row r="1053" spans="1:10">
      <c r="A1053" s="445"/>
      <c r="B1053" s="442"/>
      <c r="C1053" s="442"/>
      <c r="D1053" s="177"/>
      <c r="E1053" s="228" t="s">
        <v>2004</v>
      </c>
      <c r="F1053" s="438"/>
      <c r="G1053" s="438"/>
      <c r="H1053" s="272"/>
      <c r="I1053" s="272"/>
      <c r="J1053" s="226"/>
    </row>
    <row r="1054" spans="1:10">
      <c r="A1054" s="445"/>
      <c r="B1054" s="442"/>
      <c r="C1054" s="442"/>
      <c r="D1054" s="177"/>
      <c r="E1054" s="228" t="s">
        <v>2005</v>
      </c>
      <c r="F1054" s="438"/>
      <c r="G1054" s="438"/>
      <c r="H1054" s="272"/>
      <c r="I1054" s="272"/>
      <c r="J1054" s="226"/>
    </row>
    <row r="1055" spans="1:10">
      <c r="A1055" s="445"/>
      <c r="B1055" s="442"/>
      <c r="C1055" s="442"/>
      <c r="D1055" s="177"/>
      <c r="E1055" s="228" t="s">
        <v>2006</v>
      </c>
      <c r="F1055" s="438"/>
      <c r="G1055" s="438"/>
      <c r="H1055" s="272"/>
      <c r="I1055" s="272"/>
      <c r="J1055" s="226"/>
    </row>
    <row r="1056" spans="1:10">
      <c r="A1056" s="445"/>
      <c r="B1056" s="442"/>
      <c r="C1056" s="442"/>
      <c r="D1056" s="177"/>
      <c r="E1056" s="228" t="s">
        <v>2007</v>
      </c>
      <c r="F1056" s="438"/>
      <c r="G1056" s="438"/>
      <c r="H1056" s="272"/>
      <c r="I1056" s="272"/>
      <c r="J1056" s="226"/>
    </row>
    <row r="1057" spans="1:10">
      <c r="A1057" s="445"/>
      <c r="B1057" s="442"/>
      <c r="C1057" s="442"/>
      <c r="D1057" s="177"/>
      <c r="E1057" s="228" t="s">
        <v>2008</v>
      </c>
      <c r="F1057" s="438"/>
      <c r="G1057" s="438"/>
      <c r="H1057" s="272"/>
      <c r="I1057" s="272"/>
      <c r="J1057" s="226"/>
    </row>
    <row r="1058" spans="1:10">
      <c r="A1058" s="445"/>
      <c r="B1058" s="442"/>
      <c r="C1058" s="442"/>
      <c r="D1058" s="177"/>
      <c r="E1058" s="228" t="s">
        <v>2009</v>
      </c>
      <c r="F1058" s="438"/>
      <c r="G1058" s="438"/>
      <c r="H1058" s="272"/>
      <c r="I1058" s="272"/>
      <c r="J1058" s="226"/>
    </row>
    <row r="1059" spans="1:10">
      <c r="A1059" s="445"/>
      <c r="B1059" s="442"/>
      <c r="C1059" s="442"/>
      <c r="D1059" s="177"/>
      <c r="E1059" s="228" t="s">
        <v>2010</v>
      </c>
      <c r="F1059" s="438"/>
      <c r="G1059" s="438"/>
      <c r="H1059" s="272"/>
      <c r="I1059" s="272"/>
      <c r="J1059" s="226"/>
    </row>
    <row r="1060" spans="1:10">
      <c r="A1060" s="445"/>
      <c r="B1060" s="442"/>
      <c r="C1060" s="442"/>
      <c r="D1060" s="177"/>
      <c r="E1060" s="228" t="s">
        <v>2011</v>
      </c>
      <c r="F1060" s="438"/>
      <c r="G1060" s="438"/>
      <c r="H1060" s="272"/>
      <c r="I1060" s="272"/>
      <c r="J1060" s="226"/>
    </row>
    <row r="1061" spans="1:10" ht="25.5">
      <c r="A1061" s="445"/>
      <c r="B1061" s="442"/>
      <c r="C1061" s="442"/>
      <c r="D1061" s="177"/>
      <c r="E1061" s="228" t="s">
        <v>2012</v>
      </c>
      <c r="F1061" s="438"/>
      <c r="G1061" s="438"/>
      <c r="H1061" s="272"/>
      <c r="I1061" s="272"/>
      <c r="J1061" s="226"/>
    </row>
    <row r="1062" spans="1:10">
      <c r="A1062" s="445"/>
      <c r="B1062" s="442"/>
      <c r="C1062" s="442"/>
      <c r="D1062" s="177"/>
      <c r="E1062" s="228" t="s">
        <v>2013</v>
      </c>
      <c r="F1062" s="438"/>
      <c r="G1062" s="438"/>
      <c r="H1062" s="272"/>
      <c r="I1062" s="272"/>
      <c r="J1062" s="226"/>
    </row>
    <row r="1063" spans="1:10">
      <c r="A1063" s="445"/>
      <c r="B1063" s="442"/>
      <c r="C1063" s="442"/>
      <c r="D1063" s="177"/>
      <c r="E1063" s="228" t="s">
        <v>2014</v>
      </c>
      <c r="F1063" s="438"/>
      <c r="G1063" s="438"/>
      <c r="H1063" s="272"/>
      <c r="I1063" s="272"/>
      <c r="J1063" s="226"/>
    </row>
    <row r="1064" spans="1:10">
      <c r="A1064" s="445"/>
      <c r="B1064" s="442"/>
      <c r="C1064" s="442"/>
      <c r="D1064" s="177"/>
      <c r="E1064" s="228" t="s">
        <v>2015</v>
      </c>
      <c r="F1064" s="438"/>
      <c r="G1064" s="438"/>
      <c r="H1064" s="272"/>
      <c r="I1064" s="272"/>
      <c r="J1064" s="226"/>
    </row>
    <row r="1065" spans="1:10" ht="25.5">
      <c r="A1065" s="445"/>
      <c r="B1065" s="442"/>
      <c r="C1065" s="442"/>
      <c r="D1065" s="177"/>
      <c r="E1065" s="228" t="s">
        <v>2016</v>
      </c>
      <c r="F1065" s="438"/>
      <c r="G1065" s="438"/>
      <c r="H1065" s="272"/>
      <c r="I1065" s="272"/>
      <c r="J1065" s="226"/>
    </row>
    <row r="1066" spans="1:10">
      <c r="A1066" s="445"/>
      <c r="B1066" s="442"/>
      <c r="C1066" s="442"/>
      <c r="D1066" s="177"/>
      <c r="E1066" s="228" t="s">
        <v>2017</v>
      </c>
      <c r="F1066" s="438"/>
      <c r="G1066" s="438"/>
      <c r="H1066" s="272"/>
      <c r="I1066" s="272"/>
      <c r="J1066" s="226"/>
    </row>
    <row r="1067" spans="1:10">
      <c r="A1067" s="445"/>
      <c r="B1067" s="442"/>
      <c r="C1067" s="442"/>
      <c r="D1067" s="177"/>
      <c r="E1067" s="228" t="s">
        <v>2018</v>
      </c>
      <c r="F1067" s="438"/>
      <c r="G1067" s="438"/>
      <c r="H1067" s="272"/>
      <c r="I1067" s="272"/>
      <c r="J1067" s="226"/>
    </row>
    <row r="1068" spans="1:10">
      <c r="A1068" s="445"/>
      <c r="B1068" s="442"/>
      <c r="C1068" s="442"/>
      <c r="D1068" s="177"/>
      <c r="E1068" s="228" t="s">
        <v>2019</v>
      </c>
      <c r="F1068" s="438"/>
      <c r="G1068" s="438"/>
      <c r="H1068" s="272"/>
      <c r="I1068" s="272"/>
      <c r="J1068" s="226"/>
    </row>
    <row r="1069" spans="1:10" ht="25.5">
      <c r="A1069" s="445"/>
      <c r="B1069" s="442"/>
      <c r="C1069" s="442"/>
      <c r="D1069" s="177"/>
      <c r="E1069" s="228" t="s">
        <v>2020</v>
      </c>
      <c r="F1069" s="438"/>
      <c r="G1069" s="438"/>
      <c r="H1069" s="272"/>
      <c r="I1069" s="272"/>
      <c r="J1069" s="226"/>
    </row>
    <row r="1070" spans="1:10">
      <c r="A1070" s="445"/>
      <c r="B1070" s="442"/>
      <c r="C1070" s="442"/>
      <c r="D1070" s="177"/>
      <c r="E1070" s="228" t="s">
        <v>2021</v>
      </c>
      <c r="F1070" s="438"/>
      <c r="G1070" s="438"/>
      <c r="H1070" s="272"/>
      <c r="I1070" s="272"/>
      <c r="J1070" s="226"/>
    </row>
    <row r="1071" spans="1:10">
      <c r="A1071" s="445"/>
      <c r="B1071" s="442"/>
      <c r="C1071" s="442"/>
      <c r="D1071" s="177"/>
      <c r="E1071" s="228" t="s">
        <v>2022</v>
      </c>
      <c r="F1071" s="438"/>
      <c r="G1071" s="438"/>
      <c r="H1071" s="272"/>
      <c r="I1071" s="272"/>
      <c r="J1071" s="226"/>
    </row>
    <row r="1072" spans="1:10">
      <c r="A1072" s="445"/>
      <c r="B1072" s="442"/>
      <c r="C1072" s="442"/>
      <c r="D1072" s="177"/>
      <c r="E1072" s="228" t="s">
        <v>2023</v>
      </c>
      <c r="F1072" s="438"/>
      <c r="G1072" s="438"/>
      <c r="H1072" s="272"/>
      <c r="I1072" s="272"/>
      <c r="J1072" s="226"/>
    </row>
    <row r="1073" spans="1:10">
      <c r="A1073" s="445"/>
      <c r="B1073" s="442"/>
      <c r="C1073" s="442"/>
      <c r="D1073" s="177"/>
      <c r="E1073" s="228" t="s">
        <v>2024</v>
      </c>
      <c r="F1073" s="438"/>
      <c r="G1073" s="438"/>
      <c r="H1073" s="272"/>
      <c r="I1073" s="272"/>
      <c r="J1073" s="226"/>
    </row>
    <row r="1074" spans="1:10">
      <c r="A1074" s="445"/>
      <c r="B1074" s="442"/>
      <c r="C1074" s="442"/>
      <c r="D1074" s="177"/>
      <c r="E1074" s="228" t="s">
        <v>2025</v>
      </c>
      <c r="F1074" s="438"/>
      <c r="G1074" s="438"/>
      <c r="H1074" s="272"/>
      <c r="I1074" s="272"/>
      <c r="J1074" s="226"/>
    </row>
    <row r="1075" spans="1:10">
      <c r="A1075" s="445"/>
      <c r="B1075" s="442"/>
      <c r="C1075" s="442"/>
      <c r="D1075" s="177"/>
      <c r="E1075" s="228" t="s">
        <v>2026</v>
      </c>
      <c r="F1075" s="438"/>
      <c r="G1075" s="438"/>
      <c r="H1075" s="272"/>
      <c r="I1075" s="272"/>
      <c r="J1075" s="226"/>
    </row>
    <row r="1076" spans="1:10">
      <c r="A1076" s="445"/>
      <c r="B1076" s="442"/>
      <c r="C1076" s="442"/>
      <c r="D1076" s="177"/>
      <c r="E1076" s="228" t="s">
        <v>2027</v>
      </c>
      <c r="F1076" s="438"/>
      <c r="G1076" s="438"/>
      <c r="H1076" s="272"/>
      <c r="I1076" s="272"/>
      <c r="J1076" s="226"/>
    </row>
    <row r="1077" spans="1:10">
      <c r="A1077" s="445"/>
      <c r="B1077" s="442"/>
      <c r="C1077" s="442"/>
      <c r="D1077" s="177"/>
      <c r="E1077" s="228" t="s">
        <v>2028</v>
      </c>
      <c r="F1077" s="438"/>
      <c r="G1077" s="438"/>
      <c r="H1077" s="272"/>
      <c r="I1077" s="272"/>
      <c r="J1077" s="226"/>
    </row>
    <row r="1078" spans="1:10" ht="38.25">
      <c r="A1078" s="445"/>
      <c r="B1078" s="442" t="s">
        <v>2062</v>
      </c>
      <c r="C1078" s="442"/>
      <c r="D1078" s="177"/>
      <c r="E1078" s="177" t="s">
        <v>2054</v>
      </c>
      <c r="F1078" s="438">
        <v>0</v>
      </c>
      <c r="G1078" s="438">
        <f>+F1078</f>
        <v>0</v>
      </c>
      <c r="H1078" s="272"/>
      <c r="I1078" s="272"/>
      <c r="J1078" s="226"/>
    </row>
    <row r="1079" spans="1:10">
      <c r="A1079" s="445"/>
      <c r="B1079" s="442"/>
      <c r="C1079" s="442"/>
      <c r="D1079" s="177"/>
      <c r="E1079" s="177" t="s">
        <v>1985</v>
      </c>
      <c r="F1079" s="438"/>
      <c r="G1079" s="438"/>
      <c r="H1079" s="272"/>
      <c r="I1079" s="272"/>
      <c r="J1079" s="226"/>
    </row>
    <row r="1080" spans="1:10">
      <c r="A1080" s="445"/>
      <c r="B1080" s="442"/>
      <c r="C1080" s="442"/>
      <c r="D1080" s="177"/>
      <c r="E1080" s="228" t="s">
        <v>2001</v>
      </c>
      <c r="F1080" s="438"/>
      <c r="G1080" s="438"/>
      <c r="H1080" s="272"/>
      <c r="I1080" s="272"/>
      <c r="J1080" s="226"/>
    </row>
    <row r="1081" spans="1:10">
      <c r="A1081" s="445"/>
      <c r="B1081" s="442"/>
      <c r="C1081" s="442"/>
      <c r="D1081" s="177"/>
      <c r="E1081" s="228" t="s">
        <v>2033</v>
      </c>
      <c r="F1081" s="438"/>
      <c r="G1081" s="438"/>
      <c r="H1081" s="272"/>
      <c r="I1081" s="272"/>
      <c r="J1081" s="226"/>
    </row>
    <row r="1082" spans="1:10">
      <c r="A1082" s="445"/>
      <c r="B1082" s="442"/>
      <c r="C1082" s="442"/>
      <c r="D1082" s="177"/>
      <c r="E1082" s="228" t="s">
        <v>2055</v>
      </c>
      <c r="F1082" s="438"/>
      <c r="G1082" s="438"/>
      <c r="H1082" s="272"/>
      <c r="I1082" s="272"/>
      <c r="J1082" s="226"/>
    </row>
    <row r="1083" spans="1:10">
      <c r="A1083" s="445"/>
      <c r="B1083" s="442"/>
      <c r="C1083" s="442"/>
      <c r="D1083" s="177"/>
      <c r="E1083" s="228" t="s">
        <v>2056</v>
      </c>
      <c r="F1083" s="438"/>
      <c r="G1083" s="438"/>
      <c r="H1083" s="272"/>
      <c r="I1083" s="272"/>
      <c r="J1083" s="226"/>
    </row>
    <row r="1084" spans="1:10">
      <c r="A1084" s="445"/>
      <c r="B1084" s="442"/>
      <c r="C1084" s="442"/>
      <c r="D1084" s="177"/>
      <c r="E1084" s="228" t="s">
        <v>2057</v>
      </c>
      <c r="F1084" s="438"/>
      <c r="G1084" s="438"/>
      <c r="H1084" s="272"/>
      <c r="I1084" s="272"/>
      <c r="J1084" s="226"/>
    </row>
    <row r="1085" spans="1:10">
      <c r="A1085" s="445"/>
      <c r="B1085" s="442"/>
      <c r="C1085" s="442"/>
      <c r="D1085" s="177"/>
      <c r="E1085" s="228" t="s">
        <v>2058</v>
      </c>
      <c r="F1085" s="438"/>
      <c r="G1085" s="438"/>
      <c r="H1085" s="272"/>
      <c r="I1085" s="272"/>
      <c r="J1085" s="226"/>
    </row>
    <row r="1086" spans="1:10">
      <c r="A1086" s="445"/>
      <c r="B1086" s="442"/>
      <c r="C1086" s="442"/>
      <c r="D1086" s="177"/>
      <c r="E1086" s="228" t="s">
        <v>2059</v>
      </c>
      <c r="F1086" s="438"/>
      <c r="G1086" s="438"/>
      <c r="H1086" s="272"/>
      <c r="I1086" s="272"/>
      <c r="J1086" s="226"/>
    </row>
    <row r="1087" spans="1:10">
      <c r="A1087" s="445"/>
      <c r="B1087" s="442"/>
      <c r="C1087" s="442"/>
      <c r="D1087" s="177"/>
      <c r="E1087" s="228" t="s">
        <v>2060</v>
      </c>
      <c r="F1087" s="438"/>
      <c r="G1087" s="438"/>
      <c r="H1087" s="272"/>
      <c r="I1087" s="272"/>
      <c r="J1087" s="226"/>
    </row>
    <row r="1088" spans="1:10">
      <c r="A1088" s="445"/>
      <c r="B1088" s="442"/>
      <c r="C1088" s="442"/>
      <c r="D1088" s="177"/>
      <c r="E1088" s="228" t="s">
        <v>2021</v>
      </c>
      <c r="F1088" s="438"/>
      <c r="G1088" s="438"/>
      <c r="H1088" s="272"/>
      <c r="I1088" s="272"/>
      <c r="J1088" s="226"/>
    </row>
    <row r="1089" spans="1:10">
      <c r="A1089" s="445"/>
      <c r="B1089" s="442" t="s">
        <v>2031</v>
      </c>
      <c r="C1089" s="442"/>
      <c r="D1089" s="177"/>
      <c r="E1089" s="177" t="s">
        <v>2063</v>
      </c>
      <c r="F1089" s="438">
        <v>0</v>
      </c>
      <c r="G1089" s="438">
        <f>+F1089</f>
        <v>0</v>
      </c>
      <c r="H1089" s="272"/>
      <c r="I1089" s="272"/>
      <c r="J1089" s="226"/>
    </row>
    <row r="1090" spans="1:10">
      <c r="A1090" s="445"/>
      <c r="B1090" s="442"/>
      <c r="C1090" s="442"/>
      <c r="D1090" s="177"/>
      <c r="E1090" s="177" t="s">
        <v>1985</v>
      </c>
      <c r="F1090" s="438"/>
      <c r="G1090" s="438"/>
      <c r="H1090" s="272"/>
      <c r="I1090" s="272"/>
      <c r="J1090" s="226"/>
    </row>
    <row r="1091" spans="1:10">
      <c r="A1091" s="445"/>
      <c r="B1091" s="442"/>
      <c r="C1091" s="442"/>
      <c r="D1091" s="177"/>
      <c r="E1091" s="228" t="s">
        <v>2001</v>
      </c>
      <c r="F1091" s="438"/>
      <c r="G1091" s="438"/>
      <c r="H1091" s="272"/>
      <c r="I1091" s="272"/>
      <c r="J1091" s="226"/>
    </row>
    <row r="1092" spans="1:10">
      <c r="A1092" s="445"/>
      <c r="B1092" s="442"/>
      <c r="C1092" s="442"/>
      <c r="D1092" s="177"/>
      <c r="E1092" s="228" t="s">
        <v>2064</v>
      </c>
      <c r="F1092" s="438"/>
      <c r="G1092" s="438"/>
      <c r="H1092" s="272"/>
      <c r="I1092" s="272"/>
      <c r="J1092" s="226"/>
    </row>
    <row r="1093" spans="1:10">
      <c r="A1093" s="445"/>
      <c r="B1093" s="442"/>
      <c r="C1093" s="442"/>
      <c r="D1093" s="177"/>
      <c r="E1093" s="228" t="s">
        <v>2065</v>
      </c>
      <c r="F1093" s="438"/>
      <c r="G1093" s="438"/>
      <c r="H1093" s="272"/>
      <c r="I1093" s="272"/>
      <c r="J1093" s="226"/>
    </row>
    <row r="1094" spans="1:10">
      <c r="A1094" s="445"/>
      <c r="B1094" s="442"/>
      <c r="C1094" s="442"/>
      <c r="D1094" s="177"/>
      <c r="E1094" s="228" t="s">
        <v>2066</v>
      </c>
      <c r="F1094" s="438"/>
      <c r="G1094" s="438"/>
      <c r="H1094" s="272"/>
      <c r="I1094" s="272"/>
      <c r="J1094" s="226"/>
    </row>
    <row r="1095" spans="1:10">
      <c r="A1095" s="445"/>
      <c r="B1095" s="442"/>
      <c r="C1095" s="442"/>
      <c r="D1095" s="177"/>
      <c r="E1095" s="228" t="s">
        <v>2067</v>
      </c>
      <c r="F1095" s="438"/>
      <c r="G1095" s="438"/>
      <c r="H1095" s="272"/>
      <c r="I1095" s="272"/>
      <c r="J1095" s="226"/>
    </row>
    <row r="1096" spans="1:10">
      <c r="A1096" s="445"/>
      <c r="B1096" s="442"/>
      <c r="C1096" s="442"/>
      <c r="D1096" s="177"/>
      <c r="E1096" s="228" t="s">
        <v>2068</v>
      </c>
      <c r="F1096" s="438"/>
      <c r="G1096" s="438"/>
      <c r="H1096" s="272"/>
      <c r="I1096" s="272"/>
      <c r="J1096" s="226"/>
    </row>
    <row r="1097" spans="1:10">
      <c r="A1097" s="445"/>
      <c r="B1097" s="442"/>
      <c r="C1097" s="442"/>
      <c r="D1097" s="177"/>
      <c r="E1097" s="228" t="s">
        <v>2069</v>
      </c>
      <c r="F1097" s="438"/>
      <c r="G1097" s="438"/>
      <c r="H1097" s="272"/>
      <c r="I1097" s="272"/>
      <c r="J1097" s="226"/>
    </row>
    <row r="1098" spans="1:10">
      <c r="A1098" s="445"/>
      <c r="B1098" s="442"/>
      <c r="C1098" s="442"/>
      <c r="D1098" s="177"/>
      <c r="E1098" s="228" t="s">
        <v>2070</v>
      </c>
      <c r="F1098" s="438"/>
      <c r="G1098" s="438"/>
      <c r="H1098" s="272"/>
      <c r="I1098" s="272"/>
      <c r="J1098" s="226"/>
    </row>
    <row r="1099" spans="1:10">
      <c r="A1099" s="445"/>
      <c r="B1099" s="442"/>
      <c r="C1099" s="442"/>
      <c r="D1099" s="177"/>
      <c r="E1099" s="228" t="s">
        <v>2071</v>
      </c>
      <c r="F1099" s="438"/>
      <c r="G1099" s="438"/>
      <c r="H1099" s="272"/>
      <c r="I1099" s="272"/>
      <c r="J1099" s="226"/>
    </row>
    <row r="1100" spans="1:10">
      <c r="A1100" s="445"/>
      <c r="B1100" s="442"/>
      <c r="C1100" s="442"/>
      <c r="D1100" s="177"/>
      <c r="E1100" s="228" t="s">
        <v>2072</v>
      </c>
      <c r="F1100" s="438"/>
      <c r="G1100" s="438"/>
      <c r="H1100" s="272"/>
      <c r="I1100" s="272"/>
      <c r="J1100" s="226"/>
    </row>
    <row r="1101" spans="1:10">
      <c r="A1101" s="445"/>
      <c r="B1101" s="442"/>
      <c r="C1101" s="442"/>
      <c r="D1101" s="177"/>
      <c r="E1101" s="228" t="s">
        <v>2021</v>
      </c>
      <c r="F1101" s="438"/>
      <c r="G1101" s="438"/>
      <c r="H1101" s="272"/>
      <c r="I1101" s="272"/>
      <c r="J1101" s="226"/>
    </row>
    <row r="1102" spans="1:10">
      <c r="A1102" s="445"/>
      <c r="B1102" s="442" t="s">
        <v>2041</v>
      </c>
      <c r="C1102" s="442"/>
      <c r="D1102" s="177"/>
      <c r="E1102" s="177" t="s">
        <v>2042</v>
      </c>
      <c r="F1102" s="438">
        <v>0</v>
      </c>
      <c r="G1102" s="438">
        <f>+F1102</f>
        <v>0</v>
      </c>
      <c r="H1102" s="272"/>
      <c r="I1102" s="272"/>
      <c r="J1102" s="226"/>
    </row>
    <row r="1103" spans="1:10" ht="51">
      <c r="A1103" s="445"/>
      <c r="B1103" s="442"/>
      <c r="C1103" s="442"/>
      <c r="D1103" s="177"/>
      <c r="E1103" s="177" t="s">
        <v>2043</v>
      </c>
      <c r="F1103" s="438"/>
      <c r="G1103" s="438"/>
      <c r="H1103" s="272"/>
      <c r="I1103" s="272"/>
      <c r="J1103" s="226"/>
    </row>
    <row r="1104" spans="1:10">
      <c r="A1104" s="445"/>
      <c r="B1104" s="442"/>
      <c r="C1104" s="442"/>
      <c r="D1104" s="177"/>
      <c r="E1104" s="177" t="s">
        <v>1985</v>
      </c>
      <c r="F1104" s="438"/>
      <c r="G1104" s="438"/>
      <c r="H1104" s="272"/>
      <c r="I1104" s="272"/>
      <c r="J1104" s="226"/>
    </row>
    <row r="1105" spans="1:10">
      <c r="A1105" s="445"/>
      <c r="B1105" s="442"/>
      <c r="C1105" s="442"/>
      <c r="D1105" s="177"/>
      <c r="E1105" s="228" t="s">
        <v>2001</v>
      </c>
      <c r="F1105" s="438"/>
      <c r="G1105" s="438"/>
      <c r="H1105" s="272"/>
      <c r="I1105" s="272"/>
      <c r="J1105" s="226"/>
    </row>
    <row r="1106" spans="1:10">
      <c r="A1106" s="445"/>
      <c r="B1106" s="442"/>
      <c r="C1106" s="442"/>
      <c r="D1106" s="177"/>
      <c r="E1106" s="228" t="s">
        <v>2044</v>
      </c>
      <c r="F1106" s="438"/>
      <c r="G1106" s="438"/>
      <c r="H1106" s="272"/>
      <c r="I1106" s="272"/>
      <c r="J1106" s="226"/>
    </row>
    <row r="1107" spans="1:10">
      <c r="A1107" s="445"/>
      <c r="B1107" s="442"/>
      <c r="C1107" s="442"/>
      <c r="D1107" s="177"/>
      <c r="E1107" s="228" t="s">
        <v>2045</v>
      </c>
      <c r="F1107" s="438"/>
      <c r="G1107" s="438"/>
      <c r="H1107" s="272"/>
      <c r="I1107" s="272"/>
      <c r="J1107" s="226"/>
    </row>
    <row r="1108" spans="1:10">
      <c r="A1108" s="445"/>
      <c r="B1108" s="442"/>
      <c r="C1108" s="442"/>
      <c r="D1108" s="177"/>
      <c r="E1108" s="228" t="s">
        <v>2046</v>
      </c>
      <c r="F1108" s="438"/>
      <c r="G1108" s="438"/>
      <c r="H1108" s="272"/>
      <c r="I1108" s="272"/>
      <c r="J1108" s="226"/>
    </row>
    <row r="1109" spans="1:10">
      <c r="A1109" s="445"/>
      <c r="B1109" s="442"/>
      <c r="C1109" s="442"/>
      <c r="D1109" s="177"/>
      <c r="E1109" s="228" t="s">
        <v>2047</v>
      </c>
      <c r="F1109" s="438"/>
      <c r="G1109" s="438"/>
      <c r="H1109" s="272"/>
      <c r="I1109" s="272"/>
      <c r="J1109" s="226"/>
    </row>
    <row r="1110" spans="1:10">
      <c r="A1110" s="445"/>
      <c r="B1110" s="442"/>
      <c r="C1110" s="442"/>
      <c r="D1110" s="177"/>
      <c r="E1110" s="228" t="s">
        <v>2048</v>
      </c>
      <c r="F1110" s="438"/>
      <c r="G1110" s="438"/>
      <c r="H1110" s="272"/>
      <c r="I1110" s="272"/>
      <c r="J1110" s="226"/>
    </row>
    <row r="1111" spans="1:10" ht="25.5">
      <c r="A1111" s="445"/>
      <c r="B1111" s="442"/>
      <c r="C1111" s="442"/>
      <c r="D1111" s="177"/>
      <c r="E1111" s="228" t="s">
        <v>2049</v>
      </c>
      <c r="F1111" s="438"/>
      <c r="G1111" s="438"/>
      <c r="H1111" s="272"/>
      <c r="I1111" s="272"/>
      <c r="J1111" s="226"/>
    </row>
    <row r="1112" spans="1:10" ht="25.5">
      <c r="A1112" s="445"/>
      <c r="B1112" s="442"/>
      <c r="C1112" s="442"/>
      <c r="D1112" s="177"/>
      <c r="E1112" s="228" t="s">
        <v>2050</v>
      </c>
      <c r="F1112" s="438"/>
      <c r="G1112" s="438"/>
      <c r="H1112" s="272"/>
      <c r="I1112" s="272"/>
      <c r="J1112" s="226"/>
    </row>
    <row r="1113" spans="1:10">
      <c r="A1113" s="445"/>
      <c r="B1113" s="442"/>
      <c r="C1113" s="442"/>
      <c r="D1113" s="177"/>
      <c r="E1113" s="228" t="s">
        <v>2051</v>
      </c>
      <c r="F1113" s="438"/>
      <c r="G1113" s="438"/>
      <c r="H1113" s="272"/>
      <c r="I1113" s="272"/>
      <c r="J1113" s="226"/>
    </row>
    <row r="1114" spans="1:10">
      <c r="A1114" s="445"/>
      <c r="B1114" s="442"/>
      <c r="C1114" s="442"/>
      <c r="D1114" s="177"/>
      <c r="E1114" s="228" t="s">
        <v>2052</v>
      </c>
      <c r="F1114" s="438"/>
      <c r="G1114" s="438"/>
      <c r="H1114" s="272"/>
      <c r="I1114" s="272"/>
      <c r="J1114" s="226"/>
    </row>
    <row r="1115" spans="1:10">
      <c r="A1115" s="445"/>
      <c r="B1115" s="442"/>
      <c r="C1115" s="442"/>
      <c r="D1115" s="177"/>
      <c r="E1115" s="228" t="s">
        <v>2021</v>
      </c>
      <c r="F1115" s="438"/>
      <c r="G1115" s="438"/>
      <c r="H1115" s="272"/>
      <c r="I1115" s="272"/>
      <c r="J1115" s="226"/>
    </row>
    <row r="1116" spans="1:10" ht="38.25">
      <c r="A1116" s="445"/>
      <c r="B1116" s="442" t="s">
        <v>2053</v>
      </c>
      <c r="C1116" s="442"/>
      <c r="D1116" s="177"/>
      <c r="E1116" s="177" t="s">
        <v>2054</v>
      </c>
      <c r="F1116" s="438">
        <v>0</v>
      </c>
      <c r="G1116" s="438">
        <f>+F1116</f>
        <v>0</v>
      </c>
      <c r="H1116" s="272"/>
      <c r="I1116" s="272"/>
      <c r="J1116" s="226"/>
    </row>
    <row r="1117" spans="1:10">
      <c r="A1117" s="445"/>
      <c r="B1117" s="442"/>
      <c r="C1117" s="442"/>
      <c r="D1117" s="177"/>
      <c r="E1117" s="177" t="s">
        <v>1985</v>
      </c>
      <c r="F1117" s="438"/>
      <c r="G1117" s="438"/>
      <c r="H1117" s="272"/>
      <c r="I1117" s="272"/>
      <c r="J1117" s="226"/>
    </row>
    <row r="1118" spans="1:10">
      <c r="A1118" s="445"/>
      <c r="B1118" s="442"/>
      <c r="C1118" s="442"/>
      <c r="D1118" s="177"/>
      <c r="E1118" s="228" t="s">
        <v>2001</v>
      </c>
      <c r="F1118" s="438"/>
      <c r="G1118" s="438"/>
      <c r="H1118" s="272"/>
      <c r="I1118" s="272"/>
      <c r="J1118" s="226"/>
    </row>
    <row r="1119" spans="1:10">
      <c r="A1119" s="445"/>
      <c r="B1119" s="442"/>
      <c r="C1119" s="442"/>
      <c r="D1119" s="177"/>
      <c r="E1119" s="228" t="s">
        <v>2033</v>
      </c>
      <c r="F1119" s="438"/>
      <c r="G1119" s="438"/>
      <c r="H1119" s="272"/>
      <c r="I1119" s="272"/>
      <c r="J1119" s="226"/>
    </row>
    <row r="1120" spans="1:10">
      <c r="A1120" s="445"/>
      <c r="B1120" s="442"/>
      <c r="C1120" s="442"/>
      <c r="D1120" s="177"/>
      <c r="E1120" s="228" t="s">
        <v>2055</v>
      </c>
      <c r="F1120" s="438"/>
      <c r="G1120" s="438"/>
      <c r="H1120" s="272"/>
      <c r="I1120" s="272"/>
      <c r="J1120" s="226"/>
    </row>
    <row r="1121" spans="1:10">
      <c r="A1121" s="445"/>
      <c r="B1121" s="442"/>
      <c r="C1121" s="442"/>
      <c r="D1121" s="177"/>
      <c r="E1121" s="228" t="s">
        <v>2056</v>
      </c>
      <c r="F1121" s="438"/>
      <c r="G1121" s="438"/>
      <c r="H1121" s="272"/>
      <c r="I1121" s="272"/>
      <c r="J1121" s="226"/>
    </row>
    <row r="1122" spans="1:10">
      <c r="A1122" s="445"/>
      <c r="B1122" s="442"/>
      <c r="C1122" s="442"/>
      <c r="D1122" s="177"/>
      <c r="E1122" s="228" t="s">
        <v>2057</v>
      </c>
      <c r="F1122" s="438"/>
      <c r="G1122" s="438"/>
      <c r="H1122" s="272"/>
      <c r="I1122" s="272"/>
      <c r="J1122" s="226"/>
    </row>
    <row r="1123" spans="1:10">
      <c r="A1123" s="445"/>
      <c r="B1123" s="442"/>
      <c r="C1123" s="442"/>
      <c r="D1123" s="177"/>
      <c r="E1123" s="228" t="s">
        <v>2058</v>
      </c>
      <c r="F1123" s="438"/>
      <c r="G1123" s="438"/>
      <c r="H1123" s="272"/>
      <c r="I1123" s="272"/>
      <c r="J1123" s="226"/>
    </row>
    <row r="1124" spans="1:10">
      <c r="A1124" s="445"/>
      <c r="B1124" s="442"/>
      <c r="C1124" s="442"/>
      <c r="D1124" s="177"/>
      <c r="E1124" s="228" t="s">
        <v>2059</v>
      </c>
      <c r="F1124" s="438"/>
      <c r="G1124" s="438"/>
      <c r="H1124" s="272"/>
      <c r="I1124" s="272"/>
      <c r="J1124" s="226"/>
    </row>
    <row r="1125" spans="1:10">
      <c r="A1125" s="445"/>
      <c r="B1125" s="442"/>
      <c r="C1125" s="442"/>
      <c r="D1125" s="177"/>
      <c r="E1125" s="228" t="s">
        <v>2060</v>
      </c>
      <c r="F1125" s="438"/>
      <c r="G1125" s="438"/>
      <c r="H1125" s="272"/>
      <c r="I1125" s="272"/>
      <c r="J1125" s="226"/>
    </row>
    <row r="1126" spans="1:10">
      <c r="A1126" s="445"/>
      <c r="B1126" s="442"/>
      <c r="C1126" s="442"/>
      <c r="D1126" s="177"/>
      <c r="E1126" s="228" t="s">
        <v>2021</v>
      </c>
      <c r="F1126" s="438"/>
      <c r="G1126" s="438"/>
      <c r="H1126" s="272"/>
      <c r="I1126" s="272"/>
      <c r="J1126" s="226"/>
    </row>
    <row r="1127" spans="1:10" ht="38.25">
      <c r="A1127" s="445"/>
      <c r="B1127" s="442" t="s">
        <v>1492</v>
      </c>
      <c r="C1127" s="442"/>
      <c r="D1127" s="177"/>
      <c r="E1127" s="177" t="s">
        <v>2054</v>
      </c>
      <c r="F1127" s="438">
        <v>0</v>
      </c>
      <c r="G1127" s="438">
        <f>+F1127</f>
        <v>0</v>
      </c>
      <c r="H1127" s="272"/>
      <c r="I1127" s="272"/>
      <c r="J1127" s="226"/>
    </row>
    <row r="1128" spans="1:10">
      <c r="A1128" s="445"/>
      <c r="B1128" s="442"/>
      <c r="C1128" s="442"/>
      <c r="D1128" s="177"/>
      <c r="E1128" s="177" t="s">
        <v>1985</v>
      </c>
      <c r="F1128" s="438"/>
      <c r="G1128" s="438"/>
      <c r="H1128" s="272"/>
      <c r="I1128" s="272"/>
      <c r="J1128" s="226"/>
    </row>
    <row r="1129" spans="1:10">
      <c r="A1129" s="445"/>
      <c r="B1129" s="442"/>
      <c r="C1129" s="442"/>
      <c r="D1129" s="177"/>
      <c r="E1129" s="228" t="s">
        <v>2001</v>
      </c>
      <c r="F1129" s="438"/>
      <c r="G1129" s="438"/>
      <c r="H1129" s="272"/>
      <c r="I1129" s="272"/>
      <c r="J1129" s="226"/>
    </row>
    <row r="1130" spans="1:10">
      <c r="A1130" s="445"/>
      <c r="B1130" s="442"/>
      <c r="C1130" s="442"/>
      <c r="D1130" s="177"/>
      <c r="E1130" s="228" t="s">
        <v>2033</v>
      </c>
      <c r="F1130" s="438"/>
      <c r="G1130" s="438"/>
      <c r="H1130" s="272"/>
      <c r="I1130" s="272"/>
      <c r="J1130" s="226"/>
    </row>
    <row r="1131" spans="1:10">
      <c r="A1131" s="445"/>
      <c r="B1131" s="442"/>
      <c r="C1131" s="442"/>
      <c r="D1131" s="177"/>
      <c r="E1131" s="228" t="s">
        <v>2055</v>
      </c>
      <c r="F1131" s="438"/>
      <c r="G1131" s="438"/>
      <c r="H1131" s="272"/>
      <c r="I1131" s="272"/>
      <c r="J1131" s="226"/>
    </row>
    <row r="1132" spans="1:10">
      <c r="A1132" s="445"/>
      <c r="B1132" s="442"/>
      <c r="C1132" s="442"/>
      <c r="D1132" s="177"/>
      <c r="E1132" s="228" t="s">
        <v>2056</v>
      </c>
      <c r="F1132" s="438"/>
      <c r="G1132" s="438"/>
      <c r="H1132" s="272"/>
      <c r="I1132" s="272"/>
      <c r="J1132" s="226"/>
    </row>
    <row r="1133" spans="1:10">
      <c r="A1133" s="445"/>
      <c r="B1133" s="442"/>
      <c r="C1133" s="442"/>
      <c r="D1133" s="177"/>
      <c r="E1133" s="228" t="s">
        <v>2057</v>
      </c>
      <c r="F1133" s="438"/>
      <c r="G1133" s="438"/>
      <c r="H1133" s="272"/>
      <c r="I1133" s="272"/>
      <c r="J1133" s="226"/>
    </row>
    <row r="1134" spans="1:10">
      <c r="A1134" s="445"/>
      <c r="B1134" s="442"/>
      <c r="C1134" s="442"/>
      <c r="D1134" s="177"/>
      <c r="E1134" s="228" t="s">
        <v>2058</v>
      </c>
      <c r="F1134" s="438"/>
      <c r="G1134" s="438"/>
      <c r="H1134" s="272"/>
      <c r="I1134" s="272"/>
      <c r="J1134" s="226"/>
    </row>
    <row r="1135" spans="1:10">
      <c r="A1135" s="445"/>
      <c r="B1135" s="442"/>
      <c r="C1135" s="442"/>
      <c r="D1135" s="177"/>
      <c r="E1135" s="228" t="s">
        <v>2059</v>
      </c>
      <c r="F1135" s="438"/>
      <c r="G1135" s="438"/>
      <c r="H1135" s="272"/>
      <c r="I1135" s="272"/>
      <c r="J1135" s="226"/>
    </row>
    <row r="1136" spans="1:10">
      <c r="A1136" s="445"/>
      <c r="B1136" s="442"/>
      <c r="C1136" s="442"/>
      <c r="D1136" s="177"/>
      <c r="E1136" s="228" t="s">
        <v>2060</v>
      </c>
      <c r="F1136" s="438"/>
      <c r="G1136" s="438"/>
      <c r="H1136" s="272"/>
      <c r="I1136" s="272"/>
      <c r="J1136" s="226"/>
    </row>
    <row r="1137" spans="1:10" ht="15.75" thickBot="1">
      <c r="A1137" s="446"/>
      <c r="B1137" s="443"/>
      <c r="C1137" s="443"/>
      <c r="D1137" s="220"/>
      <c r="E1137" s="229" t="s">
        <v>2021</v>
      </c>
      <c r="F1137" s="440"/>
      <c r="G1137" s="440"/>
      <c r="H1137" s="274"/>
      <c r="I1137" s="274"/>
      <c r="J1137" s="227"/>
    </row>
    <row r="1138" spans="1:10">
      <c r="A1138" s="444" t="s">
        <v>2198</v>
      </c>
      <c r="B1138" s="441" t="s">
        <v>1999</v>
      </c>
      <c r="C1138" s="441"/>
      <c r="D1138" s="219"/>
      <c r="E1138" s="219" t="s">
        <v>2000</v>
      </c>
      <c r="F1138" s="439">
        <v>2</v>
      </c>
      <c r="G1138" s="439">
        <f>+F1138*$B$1405</f>
        <v>4</v>
      </c>
      <c r="H1138" s="273"/>
      <c r="I1138" s="273"/>
      <c r="J1138" s="225"/>
    </row>
    <row r="1139" spans="1:10">
      <c r="A1139" s="445"/>
      <c r="B1139" s="442"/>
      <c r="C1139" s="442"/>
      <c r="D1139" s="177"/>
      <c r="E1139" s="177" t="s">
        <v>1985</v>
      </c>
      <c r="F1139" s="438"/>
      <c r="G1139" s="438"/>
      <c r="H1139" s="272"/>
      <c r="I1139" s="272"/>
      <c r="J1139" s="226"/>
    </row>
    <row r="1140" spans="1:10">
      <c r="A1140" s="445"/>
      <c r="B1140" s="442"/>
      <c r="C1140" s="442"/>
      <c r="D1140" s="177"/>
      <c r="E1140" s="228" t="s">
        <v>2001</v>
      </c>
      <c r="F1140" s="438"/>
      <c r="G1140" s="438"/>
      <c r="H1140" s="272"/>
      <c r="I1140" s="272"/>
      <c r="J1140" s="226"/>
    </row>
    <row r="1141" spans="1:10">
      <c r="A1141" s="445"/>
      <c r="B1141" s="442"/>
      <c r="C1141" s="442"/>
      <c r="D1141" s="177"/>
      <c r="E1141" s="228" t="s">
        <v>2002</v>
      </c>
      <c r="F1141" s="438"/>
      <c r="G1141" s="438"/>
      <c r="H1141" s="272"/>
      <c r="I1141" s="272"/>
      <c r="J1141" s="226"/>
    </row>
    <row r="1142" spans="1:10">
      <c r="A1142" s="445"/>
      <c r="B1142" s="442"/>
      <c r="C1142" s="442"/>
      <c r="D1142" s="177"/>
      <c r="E1142" s="228" t="s">
        <v>2003</v>
      </c>
      <c r="F1142" s="438"/>
      <c r="G1142" s="438"/>
      <c r="H1142" s="272"/>
      <c r="I1142" s="272"/>
      <c r="J1142" s="226"/>
    </row>
    <row r="1143" spans="1:10">
      <c r="A1143" s="445"/>
      <c r="B1143" s="442"/>
      <c r="C1143" s="442"/>
      <c r="D1143" s="177"/>
      <c r="E1143" s="228" t="s">
        <v>2004</v>
      </c>
      <c r="F1143" s="438"/>
      <c r="G1143" s="438"/>
      <c r="H1143" s="272"/>
      <c r="I1143" s="272"/>
      <c r="J1143" s="226"/>
    </row>
    <row r="1144" spans="1:10">
      <c r="A1144" s="445"/>
      <c r="B1144" s="442"/>
      <c r="C1144" s="442"/>
      <c r="D1144" s="177"/>
      <c r="E1144" s="228" t="s">
        <v>2005</v>
      </c>
      <c r="F1144" s="438"/>
      <c r="G1144" s="438"/>
      <c r="H1144" s="272"/>
      <c r="I1144" s="272"/>
      <c r="J1144" s="226"/>
    </row>
    <row r="1145" spans="1:10">
      <c r="A1145" s="445"/>
      <c r="B1145" s="442"/>
      <c r="C1145" s="442"/>
      <c r="D1145" s="177"/>
      <c r="E1145" s="228" t="s">
        <v>2006</v>
      </c>
      <c r="F1145" s="438"/>
      <c r="G1145" s="438"/>
      <c r="H1145" s="272"/>
      <c r="I1145" s="272"/>
      <c r="J1145" s="226"/>
    </row>
    <row r="1146" spans="1:10">
      <c r="A1146" s="445"/>
      <c r="B1146" s="442"/>
      <c r="C1146" s="442"/>
      <c r="D1146" s="177"/>
      <c r="E1146" s="228" t="s">
        <v>2007</v>
      </c>
      <c r="F1146" s="438"/>
      <c r="G1146" s="438"/>
      <c r="H1146" s="272"/>
      <c r="I1146" s="272"/>
      <c r="J1146" s="226"/>
    </row>
    <row r="1147" spans="1:10">
      <c r="A1147" s="445"/>
      <c r="B1147" s="442"/>
      <c r="C1147" s="442"/>
      <c r="D1147" s="177"/>
      <c r="E1147" s="228" t="s">
        <v>2008</v>
      </c>
      <c r="F1147" s="438"/>
      <c r="G1147" s="438"/>
      <c r="H1147" s="272"/>
      <c r="I1147" s="272"/>
      <c r="J1147" s="226"/>
    </row>
    <row r="1148" spans="1:10">
      <c r="A1148" s="445"/>
      <c r="B1148" s="442"/>
      <c r="C1148" s="442"/>
      <c r="D1148" s="177"/>
      <c r="E1148" s="228" t="s">
        <v>2009</v>
      </c>
      <c r="F1148" s="438"/>
      <c r="G1148" s="438"/>
      <c r="H1148" s="272"/>
      <c r="I1148" s="272"/>
      <c r="J1148" s="226"/>
    </row>
    <row r="1149" spans="1:10">
      <c r="A1149" s="445"/>
      <c r="B1149" s="442"/>
      <c r="C1149" s="442"/>
      <c r="D1149" s="177"/>
      <c r="E1149" s="228" t="s">
        <v>2010</v>
      </c>
      <c r="F1149" s="438"/>
      <c r="G1149" s="438"/>
      <c r="H1149" s="272"/>
      <c r="I1149" s="272"/>
      <c r="J1149" s="226"/>
    </row>
    <row r="1150" spans="1:10">
      <c r="A1150" s="445"/>
      <c r="B1150" s="442"/>
      <c r="C1150" s="442"/>
      <c r="D1150" s="177"/>
      <c r="E1150" s="228" t="s">
        <v>2011</v>
      </c>
      <c r="F1150" s="438"/>
      <c r="G1150" s="438"/>
      <c r="H1150" s="272"/>
      <c r="I1150" s="272"/>
      <c r="J1150" s="226"/>
    </row>
    <row r="1151" spans="1:10" ht="25.5">
      <c r="A1151" s="445"/>
      <c r="B1151" s="442"/>
      <c r="C1151" s="442"/>
      <c r="D1151" s="177"/>
      <c r="E1151" s="228" t="s">
        <v>2012</v>
      </c>
      <c r="F1151" s="438"/>
      <c r="G1151" s="438"/>
      <c r="H1151" s="272"/>
      <c r="I1151" s="272"/>
      <c r="J1151" s="226"/>
    </row>
    <row r="1152" spans="1:10">
      <c r="A1152" s="445"/>
      <c r="B1152" s="442"/>
      <c r="C1152" s="442"/>
      <c r="D1152" s="177"/>
      <c r="E1152" s="228" t="s">
        <v>2013</v>
      </c>
      <c r="F1152" s="438"/>
      <c r="G1152" s="438"/>
      <c r="H1152" s="272"/>
      <c r="I1152" s="272"/>
      <c r="J1152" s="226"/>
    </row>
    <row r="1153" spans="1:10">
      <c r="A1153" s="445"/>
      <c r="B1153" s="442"/>
      <c r="C1153" s="442"/>
      <c r="D1153" s="177"/>
      <c r="E1153" s="228" t="s">
        <v>2014</v>
      </c>
      <c r="F1153" s="438"/>
      <c r="G1153" s="438"/>
      <c r="H1153" s="272"/>
      <c r="I1153" s="272"/>
      <c r="J1153" s="226"/>
    </row>
    <row r="1154" spans="1:10">
      <c r="A1154" s="445"/>
      <c r="B1154" s="442"/>
      <c r="C1154" s="442"/>
      <c r="D1154" s="177"/>
      <c r="E1154" s="228" t="s">
        <v>2015</v>
      </c>
      <c r="F1154" s="438"/>
      <c r="G1154" s="438"/>
      <c r="H1154" s="272"/>
      <c r="I1154" s="272"/>
      <c r="J1154" s="226"/>
    </row>
    <row r="1155" spans="1:10" ht="25.5">
      <c r="A1155" s="445"/>
      <c r="B1155" s="442"/>
      <c r="C1155" s="442"/>
      <c r="D1155" s="177"/>
      <c r="E1155" s="228" t="s">
        <v>2016</v>
      </c>
      <c r="F1155" s="438"/>
      <c r="G1155" s="438"/>
      <c r="H1155" s="272"/>
      <c r="I1155" s="272"/>
      <c r="J1155" s="226"/>
    </row>
    <row r="1156" spans="1:10">
      <c r="A1156" s="445"/>
      <c r="B1156" s="442"/>
      <c r="C1156" s="442"/>
      <c r="D1156" s="177"/>
      <c r="E1156" s="228" t="s">
        <v>2017</v>
      </c>
      <c r="F1156" s="438"/>
      <c r="G1156" s="438"/>
      <c r="H1156" s="272"/>
      <c r="I1156" s="272"/>
      <c r="J1156" s="226"/>
    </row>
    <row r="1157" spans="1:10">
      <c r="A1157" s="445"/>
      <c r="B1157" s="442"/>
      <c r="C1157" s="442"/>
      <c r="D1157" s="177"/>
      <c r="E1157" s="228" t="s">
        <v>2018</v>
      </c>
      <c r="F1157" s="438"/>
      <c r="G1157" s="438"/>
      <c r="H1157" s="272"/>
      <c r="I1157" s="272"/>
      <c r="J1157" s="226"/>
    </row>
    <row r="1158" spans="1:10">
      <c r="A1158" s="445"/>
      <c r="B1158" s="442"/>
      <c r="C1158" s="442"/>
      <c r="D1158" s="177"/>
      <c r="E1158" s="228" t="s">
        <v>2019</v>
      </c>
      <c r="F1158" s="438"/>
      <c r="G1158" s="438"/>
      <c r="H1158" s="272"/>
      <c r="I1158" s="272"/>
      <c r="J1158" s="226"/>
    </row>
    <row r="1159" spans="1:10" ht="25.5">
      <c r="A1159" s="445"/>
      <c r="B1159" s="442"/>
      <c r="C1159" s="442"/>
      <c r="D1159" s="177"/>
      <c r="E1159" s="228" t="s">
        <v>2020</v>
      </c>
      <c r="F1159" s="438"/>
      <c r="G1159" s="438"/>
      <c r="H1159" s="272"/>
      <c r="I1159" s="272"/>
      <c r="J1159" s="226"/>
    </row>
    <row r="1160" spans="1:10">
      <c r="A1160" s="445"/>
      <c r="B1160" s="442"/>
      <c r="C1160" s="442"/>
      <c r="D1160" s="177"/>
      <c r="E1160" s="228" t="s">
        <v>2021</v>
      </c>
      <c r="F1160" s="438"/>
      <c r="G1160" s="438"/>
      <c r="H1160" s="272"/>
      <c r="I1160" s="272"/>
      <c r="J1160" s="226"/>
    </row>
    <row r="1161" spans="1:10">
      <c r="A1161" s="445"/>
      <c r="B1161" s="442"/>
      <c r="C1161" s="442"/>
      <c r="D1161" s="177"/>
      <c r="E1161" s="228" t="s">
        <v>2022</v>
      </c>
      <c r="F1161" s="438"/>
      <c r="G1161" s="438"/>
      <c r="H1161" s="272"/>
      <c r="I1161" s="272"/>
      <c r="J1161" s="226"/>
    </row>
    <row r="1162" spans="1:10">
      <c r="A1162" s="445"/>
      <c r="B1162" s="442"/>
      <c r="C1162" s="442"/>
      <c r="D1162" s="177"/>
      <c r="E1162" s="228" t="s">
        <v>2023</v>
      </c>
      <c r="F1162" s="438"/>
      <c r="G1162" s="438"/>
      <c r="H1162" s="272"/>
      <c r="I1162" s="272"/>
      <c r="J1162" s="226"/>
    </row>
    <row r="1163" spans="1:10">
      <c r="A1163" s="445"/>
      <c r="B1163" s="442"/>
      <c r="C1163" s="442"/>
      <c r="D1163" s="177"/>
      <c r="E1163" s="228" t="s">
        <v>2024</v>
      </c>
      <c r="F1163" s="438"/>
      <c r="G1163" s="438"/>
      <c r="H1163" s="272"/>
      <c r="I1163" s="272"/>
      <c r="J1163" s="226"/>
    </row>
    <row r="1164" spans="1:10">
      <c r="A1164" s="445"/>
      <c r="B1164" s="442"/>
      <c r="C1164" s="442"/>
      <c r="D1164" s="177"/>
      <c r="E1164" s="228" t="s">
        <v>2025</v>
      </c>
      <c r="F1164" s="438"/>
      <c r="G1164" s="438"/>
      <c r="H1164" s="272"/>
      <c r="I1164" s="272"/>
      <c r="J1164" s="226"/>
    </row>
    <row r="1165" spans="1:10">
      <c r="A1165" s="445"/>
      <c r="B1165" s="442"/>
      <c r="C1165" s="442"/>
      <c r="D1165" s="177"/>
      <c r="E1165" s="228" t="s">
        <v>2026</v>
      </c>
      <c r="F1165" s="438"/>
      <c r="G1165" s="438"/>
      <c r="H1165" s="272"/>
      <c r="I1165" s="272"/>
      <c r="J1165" s="226"/>
    </row>
    <row r="1166" spans="1:10">
      <c r="A1166" s="445"/>
      <c r="B1166" s="442"/>
      <c r="C1166" s="442"/>
      <c r="D1166" s="177"/>
      <c r="E1166" s="228" t="s">
        <v>2027</v>
      </c>
      <c r="F1166" s="438"/>
      <c r="G1166" s="438"/>
      <c r="H1166" s="272"/>
      <c r="I1166" s="272"/>
      <c r="J1166" s="226"/>
    </row>
    <row r="1167" spans="1:10">
      <c r="A1167" s="445"/>
      <c r="B1167" s="442"/>
      <c r="C1167" s="442"/>
      <c r="D1167" s="177"/>
      <c r="E1167" s="228" t="s">
        <v>2028</v>
      </c>
      <c r="F1167" s="438"/>
      <c r="G1167" s="438"/>
      <c r="H1167" s="272"/>
      <c r="I1167" s="272"/>
      <c r="J1167" s="226"/>
    </row>
    <row r="1168" spans="1:10">
      <c r="A1168" s="445"/>
      <c r="B1168" s="442" t="s">
        <v>2030</v>
      </c>
      <c r="C1168" s="442"/>
      <c r="D1168" s="177"/>
      <c r="E1168" s="177" t="s">
        <v>2000</v>
      </c>
      <c r="F1168" s="438">
        <v>2</v>
      </c>
      <c r="G1168" s="438">
        <f>+F1168*$B$1405</f>
        <v>4</v>
      </c>
      <c r="H1168" s="272"/>
      <c r="I1168" s="272"/>
      <c r="J1168" s="226"/>
    </row>
    <row r="1169" spans="1:10">
      <c r="A1169" s="445"/>
      <c r="B1169" s="442"/>
      <c r="C1169" s="442"/>
      <c r="D1169" s="177"/>
      <c r="E1169" s="177" t="s">
        <v>1985</v>
      </c>
      <c r="F1169" s="438"/>
      <c r="G1169" s="438"/>
      <c r="H1169" s="272"/>
      <c r="I1169" s="272"/>
      <c r="J1169" s="226"/>
    </row>
    <row r="1170" spans="1:10">
      <c r="A1170" s="445"/>
      <c r="B1170" s="442"/>
      <c r="C1170" s="442"/>
      <c r="D1170" s="177"/>
      <c r="E1170" s="228" t="s">
        <v>2001</v>
      </c>
      <c r="F1170" s="438"/>
      <c r="G1170" s="438"/>
      <c r="H1170" s="272"/>
      <c r="I1170" s="272"/>
      <c r="J1170" s="226"/>
    </row>
    <row r="1171" spans="1:10">
      <c r="A1171" s="445"/>
      <c r="B1171" s="442"/>
      <c r="C1171" s="442"/>
      <c r="D1171" s="177"/>
      <c r="E1171" s="228" t="s">
        <v>2002</v>
      </c>
      <c r="F1171" s="438"/>
      <c r="G1171" s="438"/>
      <c r="H1171" s="272"/>
      <c r="I1171" s="272"/>
      <c r="J1171" s="226"/>
    </row>
    <row r="1172" spans="1:10">
      <c r="A1172" s="445"/>
      <c r="B1172" s="442"/>
      <c r="C1172" s="442"/>
      <c r="D1172" s="177"/>
      <c r="E1172" s="228" t="s">
        <v>2003</v>
      </c>
      <c r="F1172" s="438"/>
      <c r="G1172" s="438"/>
      <c r="H1172" s="272"/>
      <c r="I1172" s="272"/>
      <c r="J1172" s="226"/>
    </row>
    <row r="1173" spans="1:10">
      <c r="A1173" s="445"/>
      <c r="B1173" s="442"/>
      <c r="C1173" s="442"/>
      <c r="D1173" s="177"/>
      <c r="E1173" s="228" t="s">
        <v>2004</v>
      </c>
      <c r="F1173" s="438"/>
      <c r="G1173" s="438"/>
      <c r="H1173" s="272"/>
      <c r="I1173" s="272"/>
      <c r="J1173" s="226"/>
    </row>
    <row r="1174" spans="1:10">
      <c r="A1174" s="445"/>
      <c r="B1174" s="442"/>
      <c r="C1174" s="442"/>
      <c r="D1174" s="177"/>
      <c r="E1174" s="228" t="s">
        <v>2005</v>
      </c>
      <c r="F1174" s="438"/>
      <c r="G1174" s="438"/>
      <c r="H1174" s="272"/>
      <c r="I1174" s="272"/>
      <c r="J1174" s="226"/>
    </row>
    <row r="1175" spans="1:10">
      <c r="A1175" s="445"/>
      <c r="B1175" s="442"/>
      <c r="C1175" s="442"/>
      <c r="D1175" s="177"/>
      <c r="E1175" s="228" t="s">
        <v>2006</v>
      </c>
      <c r="F1175" s="438"/>
      <c r="G1175" s="438"/>
      <c r="H1175" s="272"/>
      <c r="I1175" s="272"/>
      <c r="J1175" s="226"/>
    </row>
    <row r="1176" spans="1:10">
      <c r="A1176" s="445"/>
      <c r="B1176" s="442"/>
      <c r="C1176" s="442"/>
      <c r="D1176" s="177"/>
      <c r="E1176" s="228" t="s">
        <v>2007</v>
      </c>
      <c r="F1176" s="438"/>
      <c r="G1176" s="438"/>
      <c r="H1176" s="272"/>
      <c r="I1176" s="272"/>
      <c r="J1176" s="226"/>
    </row>
    <row r="1177" spans="1:10">
      <c r="A1177" s="445"/>
      <c r="B1177" s="442"/>
      <c r="C1177" s="442"/>
      <c r="D1177" s="177"/>
      <c r="E1177" s="228" t="s">
        <v>2008</v>
      </c>
      <c r="F1177" s="438"/>
      <c r="G1177" s="438"/>
      <c r="H1177" s="272"/>
      <c r="I1177" s="272"/>
      <c r="J1177" s="226"/>
    </row>
    <row r="1178" spans="1:10">
      <c r="A1178" s="445"/>
      <c r="B1178" s="442"/>
      <c r="C1178" s="442"/>
      <c r="D1178" s="177"/>
      <c r="E1178" s="228" t="s">
        <v>2009</v>
      </c>
      <c r="F1178" s="438"/>
      <c r="G1178" s="438"/>
      <c r="H1178" s="272"/>
      <c r="I1178" s="272"/>
      <c r="J1178" s="226"/>
    </row>
    <row r="1179" spans="1:10">
      <c r="A1179" s="445"/>
      <c r="B1179" s="442"/>
      <c r="C1179" s="442"/>
      <c r="D1179" s="177"/>
      <c r="E1179" s="228" t="s">
        <v>2010</v>
      </c>
      <c r="F1179" s="438"/>
      <c r="G1179" s="438"/>
      <c r="H1179" s="272"/>
      <c r="I1179" s="272"/>
      <c r="J1179" s="226"/>
    </row>
    <row r="1180" spans="1:10">
      <c r="A1180" s="445"/>
      <c r="B1180" s="442"/>
      <c r="C1180" s="442"/>
      <c r="D1180" s="177"/>
      <c r="E1180" s="228" t="s">
        <v>2011</v>
      </c>
      <c r="F1180" s="438"/>
      <c r="G1180" s="438"/>
      <c r="H1180" s="272"/>
      <c r="I1180" s="272"/>
      <c r="J1180" s="226"/>
    </row>
    <row r="1181" spans="1:10" ht="25.5">
      <c r="A1181" s="445"/>
      <c r="B1181" s="442"/>
      <c r="C1181" s="442"/>
      <c r="D1181" s="177"/>
      <c r="E1181" s="228" t="s">
        <v>2012</v>
      </c>
      <c r="F1181" s="438"/>
      <c r="G1181" s="438"/>
      <c r="H1181" s="272"/>
      <c r="I1181" s="272"/>
      <c r="J1181" s="226"/>
    </row>
    <row r="1182" spans="1:10">
      <c r="A1182" s="445"/>
      <c r="B1182" s="442"/>
      <c r="C1182" s="442"/>
      <c r="D1182" s="177"/>
      <c r="E1182" s="228" t="s">
        <v>2013</v>
      </c>
      <c r="F1182" s="438"/>
      <c r="G1182" s="438"/>
      <c r="H1182" s="272"/>
      <c r="I1182" s="272"/>
      <c r="J1182" s="226"/>
    </row>
    <row r="1183" spans="1:10">
      <c r="A1183" s="445"/>
      <c r="B1183" s="442"/>
      <c r="C1183" s="442"/>
      <c r="D1183" s="177"/>
      <c r="E1183" s="228" t="s">
        <v>2014</v>
      </c>
      <c r="F1183" s="438"/>
      <c r="G1183" s="438"/>
      <c r="H1183" s="272"/>
      <c r="I1183" s="272"/>
      <c r="J1183" s="226"/>
    </row>
    <row r="1184" spans="1:10">
      <c r="A1184" s="445"/>
      <c r="B1184" s="442"/>
      <c r="C1184" s="442"/>
      <c r="D1184" s="177"/>
      <c r="E1184" s="228" t="s">
        <v>2015</v>
      </c>
      <c r="F1184" s="438"/>
      <c r="G1184" s="438"/>
      <c r="H1184" s="272"/>
      <c r="I1184" s="272"/>
      <c r="J1184" s="226"/>
    </row>
    <row r="1185" spans="1:10" ht="25.5">
      <c r="A1185" s="445"/>
      <c r="B1185" s="442"/>
      <c r="C1185" s="442"/>
      <c r="D1185" s="177"/>
      <c r="E1185" s="228" t="s">
        <v>2016</v>
      </c>
      <c r="F1185" s="438"/>
      <c r="G1185" s="438"/>
      <c r="H1185" s="272"/>
      <c r="I1185" s="272"/>
      <c r="J1185" s="226"/>
    </row>
    <row r="1186" spans="1:10">
      <c r="A1186" s="445"/>
      <c r="B1186" s="442"/>
      <c r="C1186" s="442"/>
      <c r="D1186" s="177"/>
      <c r="E1186" s="228" t="s">
        <v>2017</v>
      </c>
      <c r="F1186" s="438"/>
      <c r="G1186" s="438"/>
      <c r="H1186" s="272"/>
      <c r="I1186" s="272"/>
      <c r="J1186" s="226"/>
    </row>
    <row r="1187" spans="1:10">
      <c r="A1187" s="445"/>
      <c r="B1187" s="442"/>
      <c r="C1187" s="442"/>
      <c r="D1187" s="177"/>
      <c r="E1187" s="228" t="s">
        <v>2018</v>
      </c>
      <c r="F1187" s="438"/>
      <c r="G1187" s="438"/>
      <c r="H1187" s="272"/>
      <c r="I1187" s="272"/>
      <c r="J1187" s="226"/>
    </row>
    <row r="1188" spans="1:10">
      <c r="A1188" s="445"/>
      <c r="B1188" s="442"/>
      <c r="C1188" s="442"/>
      <c r="D1188" s="177"/>
      <c r="E1188" s="228" t="s">
        <v>2019</v>
      </c>
      <c r="F1188" s="438"/>
      <c r="G1188" s="438"/>
      <c r="H1188" s="272"/>
      <c r="I1188" s="272"/>
      <c r="J1188" s="226"/>
    </row>
    <row r="1189" spans="1:10" ht="25.5">
      <c r="A1189" s="445"/>
      <c r="B1189" s="442"/>
      <c r="C1189" s="442"/>
      <c r="D1189" s="177"/>
      <c r="E1189" s="228" t="s">
        <v>2020</v>
      </c>
      <c r="F1189" s="438"/>
      <c r="G1189" s="438"/>
      <c r="H1189" s="272"/>
      <c r="I1189" s="272"/>
      <c r="J1189" s="226"/>
    </row>
    <row r="1190" spans="1:10">
      <c r="A1190" s="445"/>
      <c r="B1190" s="442"/>
      <c r="C1190" s="442"/>
      <c r="D1190" s="177"/>
      <c r="E1190" s="228" t="s">
        <v>2021</v>
      </c>
      <c r="F1190" s="438"/>
      <c r="G1190" s="438"/>
      <c r="H1190" s="272"/>
      <c r="I1190" s="272"/>
      <c r="J1190" s="226"/>
    </row>
    <row r="1191" spans="1:10">
      <c r="A1191" s="445"/>
      <c r="B1191" s="442"/>
      <c r="C1191" s="442"/>
      <c r="D1191" s="177"/>
      <c r="E1191" s="228" t="s">
        <v>2022</v>
      </c>
      <c r="F1191" s="438"/>
      <c r="G1191" s="438"/>
      <c r="H1191" s="272"/>
      <c r="I1191" s="272"/>
      <c r="J1191" s="226"/>
    </row>
    <row r="1192" spans="1:10">
      <c r="A1192" s="445"/>
      <c r="B1192" s="442"/>
      <c r="C1192" s="442"/>
      <c r="D1192" s="177"/>
      <c r="E1192" s="228" t="s">
        <v>2023</v>
      </c>
      <c r="F1192" s="438"/>
      <c r="G1192" s="438"/>
      <c r="H1192" s="272"/>
      <c r="I1192" s="272"/>
      <c r="J1192" s="226"/>
    </row>
    <row r="1193" spans="1:10">
      <c r="A1193" s="445"/>
      <c r="B1193" s="442"/>
      <c r="C1193" s="442"/>
      <c r="D1193" s="177"/>
      <c r="E1193" s="228" t="s">
        <v>2024</v>
      </c>
      <c r="F1193" s="438"/>
      <c r="G1193" s="438"/>
      <c r="H1193" s="272"/>
      <c r="I1193" s="272"/>
      <c r="J1193" s="226"/>
    </row>
    <row r="1194" spans="1:10">
      <c r="A1194" s="445"/>
      <c r="B1194" s="442"/>
      <c r="C1194" s="442"/>
      <c r="D1194" s="177"/>
      <c r="E1194" s="228" t="s">
        <v>2025</v>
      </c>
      <c r="F1194" s="438"/>
      <c r="G1194" s="438"/>
      <c r="H1194" s="272"/>
      <c r="I1194" s="272"/>
      <c r="J1194" s="226"/>
    </row>
    <row r="1195" spans="1:10">
      <c r="A1195" s="445"/>
      <c r="B1195" s="442"/>
      <c r="C1195" s="442"/>
      <c r="D1195" s="177"/>
      <c r="E1195" s="228" t="s">
        <v>2026</v>
      </c>
      <c r="F1195" s="438"/>
      <c r="G1195" s="438"/>
      <c r="H1195" s="272"/>
      <c r="I1195" s="272"/>
      <c r="J1195" s="226"/>
    </row>
    <row r="1196" spans="1:10">
      <c r="A1196" s="445"/>
      <c r="B1196" s="442"/>
      <c r="C1196" s="442"/>
      <c r="D1196" s="177"/>
      <c r="E1196" s="228" t="s">
        <v>2027</v>
      </c>
      <c r="F1196" s="438"/>
      <c r="G1196" s="438"/>
      <c r="H1196" s="272"/>
      <c r="I1196" s="272"/>
      <c r="J1196" s="226"/>
    </row>
    <row r="1197" spans="1:10">
      <c r="A1197" s="445"/>
      <c r="B1197" s="442"/>
      <c r="C1197" s="442"/>
      <c r="D1197" s="177"/>
      <c r="E1197" s="228" t="s">
        <v>2028</v>
      </c>
      <c r="F1197" s="438"/>
      <c r="G1197" s="438"/>
      <c r="H1197" s="272"/>
      <c r="I1197" s="272"/>
      <c r="J1197" s="226"/>
    </row>
    <row r="1198" spans="1:10" ht="38.25">
      <c r="A1198" s="445"/>
      <c r="B1198" s="442" t="s">
        <v>2062</v>
      </c>
      <c r="C1198" s="442"/>
      <c r="D1198" s="177"/>
      <c r="E1198" s="177" t="s">
        <v>2054</v>
      </c>
      <c r="F1198" s="438">
        <v>0</v>
      </c>
      <c r="G1198" s="438">
        <f>+F1198</f>
        <v>0</v>
      </c>
      <c r="H1198" s="272"/>
      <c r="I1198" s="272"/>
      <c r="J1198" s="226"/>
    </row>
    <row r="1199" spans="1:10">
      <c r="A1199" s="445"/>
      <c r="B1199" s="442"/>
      <c r="C1199" s="442"/>
      <c r="D1199" s="177"/>
      <c r="E1199" s="177" t="s">
        <v>1985</v>
      </c>
      <c r="F1199" s="438"/>
      <c r="G1199" s="438"/>
      <c r="H1199" s="272"/>
      <c r="I1199" s="272"/>
      <c r="J1199" s="226"/>
    </row>
    <row r="1200" spans="1:10">
      <c r="A1200" s="445"/>
      <c r="B1200" s="442"/>
      <c r="C1200" s="442"/>
      <c r="D1200" s="177"/>
      <c r="E1200" s="228" t="s">
        <v>2001</v>
      </c>
      <c r="F1200" s="438"/>
      <c r="G1200" s="438"/>
      <c r="H1200" s="272"/>
      <c r="I1200" s="272"/>
      <c r="J1200" s="226"/>
    </row>
    <row r="1201" spans="1:10">
      <c r="A1201" s="445"/>
      <c r="B1201" s="442"/>
      <c r="C1201" s="442"/>
      <c r="D1201" s="177"/>
      <c r="E1201" s="228" t="s">
        <v>2033</v>
      </c>
      <c r="F1201" s="438"/>
      <c r="G1201" s="438"/>
      <c r="H1201" s="272"/>
      <c r="I1201" s="272"/>
      <c r="J1201" s="226"/>
    </row>
    <row r="1202" spans="1:10">
      <c r="A1202" s="445"/>
      <c r="B1202" s="442"/>
      <c r="C1202" s="442"/>
      <c r="D1202" s="177"/>
      <c r="E1202" s="228" t="s">
        <v>2055</v>
      </c>
      <c r="F1202" s="438"/>
      <c r="G1202" s="438"/>
      <c r="H1202" s="272"/>
      <c r="I1202" s="272"/>
      <c r="J1202" s="226"/>
    </row>
    <row r="1203" spans="1:10">
      <c r="A1203" s="445"/>
      <c r="B1203" s="442"/>
      <c r="C1203" s="442"/>
      <c r="D1203" s="177"/>
      <c r="E1203" s="228" t="s">
        <v>2056</v>
      </c>
      <c r="F1203" s="438"/>
      <c r="G1203" s="438"/>
      <c r="H1203" s="272"/>
      <c r="I1203" s="272"/>
      <c r="J1203" s="226"/>
    </row>
    <row r="1204" spans="1:10">
      <c r="A1204" s="445"/>
      <c r="B1204" s="442"/>
      <c r="C1204" s="442"/>
      <c r="D1204" s="177"/>
      <c r="E1204" s="228" t="s">
        <v>2057</v>
      </c>
      <c r="F1204" s="438"/>
      <c r="G1204" s="438"/>
      <c r="H1204" s="272"/>
      <c r="I1204" s="272"/>
      <c r="J1204" s="226"/>
    </row>
    <row r="1205" spans="1:10">
      <c r="A1205" s="445"/>
      <c r="B1205" s="442"/>
      <c r="C1205" s="442"/>
      <c r="D1205" s="177"/>
      <c r="E1205" s="228" t="s">
        <v>2058</v>
      </c>
      <c r="F1205" s="438"/>
      <c r="G1205" s="438"/>
      <c r="H1205" s="272"/>
      <c r="I1205" s="272"/>
      <c r="J1205" s="226"/>
    </row>
    <row r="1206" spans="1:10">
      <c r="A1206" s="445"/>
      <c r="B1206" s="442"/>
      <c r="C1206" s="442"/>
      <c r="D1206" s="177"/>
      <c r="E1206" s="228" t="s">
        <v>2059</v>
      </c>
      <c r="F1206" s="438"/>
      <c r="G1206" s="438"/>
      <c r="H1206" s="272"/>
      <c r="I1206" s="272"/>
      <c r="J1206" s="226"/>
    </row>
    <row r="1207" spans="1:10">
      <c r="A1207" s="445"/>
      <c r="B1207" s="442"/>
      <c r="C1207" s="442"/>
      <c r="D1207" s="177"/>
      <c r="E1207" s="228" t="s">
        <v>2060</v>
      </c>
      <c r="F1207" s="438"/>
      <c r="G1207" s="438"/>
      <c r="H1207" s="272"/>
      <c r="I1207" s="272"/>
      <c r="J1207" s="226"/>
    </row>
    <row r="1208" spans="1:10">
      <c r="A1208" s="445"/>
      <c r="B1208" s="442"/>
      <c r="C1208" s="442"/>
      <c r="D1208" s="177"/>
      <c r="E1208" s="228" t="s">
        <v>2021</v>
      </c>
      <c r="F1208" s="438"/>
      <c r="G1208" s="438"/>
      <c r="H1208" s="272"/>
      <c r="I1208" s="272"/>
      <c r="J1208" s="226"/>
    </row>
    <row r="1209" spans="1:10">
      <c r="A1209" s="445"/>
      <c r="B1209" s="442" t="s">
        <v>2031</v>
      </c>
      <c r="C1209" s="442"/>
      <c r="D1209" s="177"/>
      <c r="E1209" s="177" t="s">
        <v>2063</v>
      </c>
      <c r="F1209" s="438">
        <v>0</v>
      </c>
      <c r="G1209" s="438">
        <f>+F1209</f>
        <v>0</v>
      </c>
      <c r="H1209" s="272"/>
      <c r="I1209" s="272"/>
      <c r="J1209" s="226"/>
    </row>
    <row r="1210" spans="1:10">
      <c r="A1210" s="445"/>
      <c r="B1210" s="442"/>
      <c r="C1210" s="442"/>
      <c r="D1210" s="177"/>
      <c r="E1210" s="177" t="s">
        <v>1985</v>
      </c>
      <c r="F1210" s="438"/>
      <c r="G1210" s="438"/>
      <c r="H1210" s="272"/>
      <c r="I1210" s="272"/>
      <c r="J1210" s="226"/>
    </row>
    <row r="1211" spans="1:10">
      <c r="A1211" s="445"/>
      <c r="B1211" s="442"/>
      <c r="C1211" s="442"/>
      <c r="D1211" s="177"/>
      <c r="E1211" s="228" t="s">
        <v>2001</v>
      </c>
      <c r="F1211" s="438"/>
      <c r="G1211" s="438"/>
      <c r="H1211" s="272"/>
      <c r="I1211" s="272"/>
      <c r="J1211" s="226"/>
    </row>
    <row r="1212" spans="1:10">
      <c r="A1212" s="445"/>
      <c r="B1212" s="442"/>
      <c r="C1212" s="442"/>
      <c r="D1212" s="177"/>
      <c r="E1212" s="228" t="s">
        <v>2064</v>
      </c>
      <c r="F1212" s="438"/>
      <c r="G1212" s="438"/>
      <c r="H1212" s="272"/>
      <c r="I1212" s="272"/>
      <c r="J1212" s="226"/>
    </row>
    <row r="1213" spans="1:10">
      <c r="A1213" s="445"/>
      <c r="B1213" s="442"/>
      <c r="C1213" s="442"/>
      <c r="D1213" s="177"/>
      <c r="E1213" s="228" t="s">
        <v>2065</v>
      </c>
      <c r="F1213" s="438"/>
      <c r="G1213" s="438"/>
      <c r="H1213" s="272"/>
      <c r="I1213" s="272"/>
      <c r="J1213" s="226"/>
    </row>
    <row r="1214" spans="1:10">
      <c r="A1214" s="445"/>
      <c r="B1214" s="442"/>
      <c r="C1214" s="442"/>
      <c r="D1214" s="177"/>
      <c r="E1214" s="228" t="s">
        <v>2066</v>
      </c>
      <c r="F1214" s="438"/>
      <c r="G1214" s="438"/>
      <c r="H1214" s="272"/>
      <c r="I1214" s="272"/>
      <c r="J1214" s="226"/>
    </row>
    <row r="1215" spans="1:10">
      <c r="A1215" s="445"/>
      <c r="B1215" s="442"/>
      <c r="C1215" s="442"/>
      <c r="D1215" s="177"/>
      <c r="E1215" s="228" t="s">
        <v>2067</v>
      </c>
      <c r="F1215" s="438"/>
      <c r="G1215" s="438"/>
      <c r="H1215" s="272"/>
      <c r="I1215" s="272"/>
      <c r="J1215" s="226"/>
    </row>
    <row r="1216" spans="1:10">
      <c r="A1216" s="445"/>
      <c r="B1216" s="442"/>
      <c r="C1216" s="442"/>
      <c r="D1216" s="177"/>
      <c r="E1216" s="228" t="s">
        <v>2068</v>
      </c>
      <c r="F1216" s="438"/>
      <c r="G1216" s="438"/>
      <c r="H1216" s="272"/>
      <c r="I1216" s="272"/>
      <c r="J1216" s="226"/>
    </row>
    <row r="1217" spans="1:10">
      <c r="A1217" s="445"/>
      <c r="B1217" s="442"/>
      <c r="C1217" s="442"/>
      <c r="D1217" s="177"/>
      <c r="E1217" s="228" t="s">
        <v>2069</v>
      </c>
      <c r="F1217" s="438"/>
      <c r="G1217" s="438"/>
      <c r="H1217" s="272"/>
      <c r="I1217" s="272"/>
      <c r="J1217" s="226"/>
    </row>
    <row r="1218" spans="1:10">
      <c r="A1218" s="445"/>
      <c r="B1218" s="442"/>
      <c r="C1218" s="442"/>
      <c r="D1218" s="177"/>
      <c r="E1218" s="228" t="s">
        <v>2070</v>
      </c>
      <c r="F1218" s="438"/>
      <c r="G1218" s="438"/>
      <c r="H1218" s="272"/>
      <c r="I1218" s="272"/>
      <c r="J1218" s="226"/>
    </row>
    <row r="1219" spans="1:10">
      <c r="A1219" s="445"/>
      <c r="B1219" s="442"/>
      <c r="C1219" s="442"/>
      <c r="D1219" s="177"/>
      <c r="E1219" s="228" t="s">
        <v>2071</v>
      </c>
      <c r="F1219" s="438"/>
      <c r="G1219" s="438"/>
      <c r="H1219" s="272"/>
      <c r="I1219" s="272"/>
      <c r="J1219" s="226"/>
    </row>
    <row r="1220" spans="1:10">
      <c r="A1220" s="445"/>
      <c r="B1220" s="442"/>
      <c r="C1220" s="442"/>
      <c r="D1220" s="177"/>
      <c r="E1220" s="228" t="s">
        <v>2072</v>
      </c>
      <c r="F1220" s="438"/>
      <c r="G1220" s="438"/>
      <c r="H1220" s="272"/>
      <c r="I1220" s="272"/>
      <c r="J1220" s="226"/>
    </row>
    <row r="1221" spans="1:10">
      <c r="A1221" s="445"/>
      <c r="B1221" s="442"/>
      <c r="C1221" s="442"/>
      <c r="D1221" s="177"/>
      <c r="E1221" s="228" t="s">
        <v>2021</v>
      </c>
      <c r="F1221" s="438"/>
      <c r="G1221" s="438"/>
      <c r="H1221" s="272"/>
      <c r="I1221" s="272"/>
      <c r="J1221" s="226"/>
    </row>
    <row r="1222" spans="1:10">
      <c r="A1222" s="445"/>
      <c r="B1222" s="442" t="s">
        <v>2041</v>
      </c>
      <c r="C1222" s="442"/>
      <c r="D1222" s="177"/>
      <c r="E1222" s="177" t="s">
        <v>2042</v>
      </c>
      <c r="F1222" s="438">
        <v>0</v>
      </c>
      <c r="G1222" s="438">
        <f>+F1222</f>
        <v>0</v>
      </c>
      <c r="H1222" s="272"/>
      <c r="I1222" s="272"/>
      <c r="J1222" s="226"/>
    </row>
    <row r="1223" spans="1:10" ht="51">
      <c r="A1223" s="445"/>
      <c r="B1223" s="442"/>
      <c r="C1223" s="442"/>
      <c r="D1223" s="177"/>
      <c r="E1223" s="177" t="s">
        <v>2043</v>
      </c>
      <c r="F1223" s="438"/>
      <c r="G1223" s="438"/>
      <c r="H1223" s="272"/>
      <c r="I1223" s="272"/>
      <c r="J1223" s="226"/>
    </row>
    <row r="1224" spans="1:10">
      <c r="A1224" s="445"/>
      <c r="B1224" s="442"/>
      <c r="C1224" s="442"/>
      <c r="D1224" s="177"/>
      <c r="E1224" s="177" t="s">
        <v>1985</v>
      </c>
      <c r="F1224" s="438"/>
      <c r="G1224" s="438"/>
      <c r="H1224" s="272"/>
      <c r="I1224" s="272"/>
      <c r="J1224" s="226"/>
    </row>
    <row r="1225" spans="1:10">
      <c r="A1225" s="445"/>
      <c r="B1225" s="442"/>
      <c r="C1225" s="442"/>
      <c r="D1225" s="177"/>
      <c r="E1225" s="228" t="s">
        <v>2001</v>
      </c>
      <c r="F1225" s="438"/>
      <c r="G1225" s="438"/>
      <c r="H1225" s="272"/>
      <c r="I1225" s="272"/>
      <c r="J1225" s="226"/>
    </row>
    <row r="1226" spans="1:10">
      <c r="A1226" s="445"/>
      <c r="B1226" s="442"/>
      <c r="C1226" s="442"/>
      <c r="D1226" s="177"/>
      <c r="E1226" s="228" t="s">
        <v>2044</v>
      </c>
      <c r="F1226" s="438"/>
      <c r="G1226" s="438"/>
      <c r="H1226" s="272"/>
      <c r="I1226" s="272"/>
      <c r="J1226" s="226"/>
    </row>
    <row r="1227" spans="1:10">
      <c r="A1227" s="445"/>
      <c r="B1227" s="442"/>
      <c r="C1227" s="442"/>
      <c r="D1227" s="177"/>
      <c r="E1227" s="228" t="s">
        <v>2045</v>
      </c>
      <c r="F1227" s="438"/>
      <c r="G1227" s="438"/>
      <c r="H1227" s="272"/>
      <c r="I1227" s="272"/>
      <c r="J1227" s="226"/>
    </row>
    <row r="1228" spans="1:10">
      <c r="A1228" s="445"/>
      <c r="B1228" s="442"/>
      <c r="C1228" s="442"/>
      <c r="D1228" s="177"/>
      <c r="E1228" s="228" t="s">
        <v>2046</v>
      </c>
      <c r="F1228" s="438"/>
      <c r="G1228" s="438"/>
      <c r="H1228" s="272"/>
      <c r="I1228" s="272"/>
      <c r="J1228" s="226"/>
    </row>
    <row r="1229" spans="1:10">
      <c r="A1229" s="445"/>
      <c r="B1229" s="442"/>
      <c r="C1229" s="442"/>
      <c r="D1229" s="177"/>
      <c r="E1229" s="228" t="s">
        <v>2047</v>
      </c>
      <c r="F1229" s="438"/>
      <c r="G1229" s="438"/>
      <c r="H1229" s="272"/>
      <c r="I1229" s="272"/>
      <c r="J1229" s="226"/>
    </row>
    <row r="1230" spans="1:10">
      <c r="A1230" s="445"/>
      <c r="B1230" s="442"/>
      <c r="C1230" s="442"/>
      <c r="D1230" s="177"/>
      <c r="E1230" s="228" t="s">
        <v>2048</v>
      </c>
      <c r="F1230" s="438"/>
      <c r="G1230" s="438"/>
      <c r="H1230" s="272"/>
      <c r="I1230" s="272"/>
      <c r="J1230" s="226"/>
    </row>
    <row r="1231" spans="1:10" ht="25.5">
      <c r="A1231" s="445"/>
      <c r="B1231" s="442"/>
      <c r="C1231" s="442"/>
      <c r="D1231" s="177"/>
      <c r="E1231" s="228" t="s">
        <v>2049</v>
      </c>
      <c r="F1231" s="438"/>
      <c r="G1231" s="438"/>
      <c r="H1231" s="272"/>
      <c r="I1231" s="272"/>
      <c r="J1231" s="226"/>
    </row>
    <row r="1232" spans="1:10" ht="25.5">
      <c r="A1232" s="445"/>
      <c r="B1232" s="442"/>
      <c r="C1232" s="442"/>
      <c r="D1232" s="177"/>
      <c r="E1232" s="228" t="s">
        <v>2050</v>
      </c>
      <c r="F1232" s="438"/>
      <c r="G1232" s="438"/>
      <c r="H1232" s="272"/>
      <c r="I1232" s="272"/>
      <c r="J1232" s="226"/>
    </row>
    <row r="1233" spans="1:10">
      <c r="A1233" s="445"/>
      <c r="B1233" s="442"/>
      <c r="C1233" s="442"/>
      <c r="D1233" s="177"/>
      <c r="E1233" s="228" t="s">
        <v>2051</v>
      </c>
      <c r="F1233" s="438"/>
      <c r="G1233" s="438"/>
      <c r="H1233" s="272"/>
      <c r="I1233" s="272"/>
      <c r="J1233" s="226"/>
    </row>
    <row r="1234" spans="1:10">
      <c r="A1234" s="445"/>
      <c r="B1234" s="442"/>
      <c r="C1234" s="442"/>
      <c r="D1234" s="177"/>
      <c r="E1234" s="228" t="s">
        <v>2052</v>
      </c>
      <c r="F1234" s="438"/>
      <c r="G1234" s="438"/>
      <c r="H1234" s="272"/>
      <c r="I1234" s="272"/>
      <c r="J1234" s="226"/>
    </row>
    <row r="1235" spans="1:10">
      <c r="A1235" s="445"/>
      <c r="B1235" s="442"/>
      <c r="C1235" s="442"/>
      <c r="D1235" s="177"/>
      <c r="E1235" s="228" t="s">
        <v>2021</v>
      </c>
      <c r="F1235" s="438"/>
      <c r="G1235" s="438"/>
      <c r="H1235" s="272"/>
      <c r="I1235" s="272"/>
      <c r="J1235" s="226"/>
    </row>
    <row r="1236" spans="1:10" ht="38.25">
      <c r="A1236" s="445"/>
      <c r="B1236" s="442" t="s">
        <v>2053</v>
      </c>
      <c r="C1236" s="442"/>
      <c r="D1236" s="177"/>
      <c r="E1236" s="177" t="s">
        <v>2054</v>
      </c>
      <c r="F1236" s="438">
        <v>0</v>
      </c>
      <c r="G1236" s="438">
        <f>+F1236</f>
        <v>0</v>
      </c>
      <c r="H1236" s="272"/>
      <c r="I1236" s="272"/>
      <c r="J1236" s="226"/>
    </row>
    <row r="1237" spans="1:10">
      <c r="A1237" s="445"/>
      <c r="B1237" s="442"/>
      <c r="C1237" s="442"/>
      <c r="D1237" s="177"/>
      <c r="E1237" s="177" t="s">
        <v>1985</v>
      </c>
      <c r="F1237" s="438"/>
      <c r="G1237" s="438"/>
      <c r="H1237" s="272"/>
      <c r="I1237" s="272"/>
      <c r="J1237" s="226"/>
    </row>
    <row r="1238" spans="1:10">
      <c r="A1238" s="445"/>
      <c r="B1238" s="442"/>
      <c r="C1238" s="442"/>
      <c r="D1238" s="177"/>
      <c r="E1238" s="228" t="s">
        <v>2001</v>
      </c>
      <c r="F1238" s="438"/>
      <c r="G1238" s="438"/>
      <c r="H1238" s="272"/>
      <c r="I1238" s="272"/>
      <c r="J1238" s="226"/>
    </row>
    <row r="1239" spans="1:10">
      <c r="A1239" s="445"/>
      <c r="B1239" s="442"/>
      <c r="C1239" s="442"/>
      <c r="D1239" s="177"/>
      <c r="E1239" s="228" t="s">
        <v>2033</v>
      </c>
      <c r="F1239" s="438"/>
      <c r="G1239" s="438"/>
      <c r="H1239" s="272"/>
      <c r="I1239" s="272"/>
      <c r="J1239" s="226"/>
    </row>
    <row r="1240" spans="1:10">
      <c r="A1240" s="445"/>
      <c r="B1240" s="442"/>
      <c r="C1240" s="442"/>
      <c r="D1240" s="177"/>
      <c r="E1240" s="228" t="s">
        <v>2055</v>
      </c>
      <c r="F1240" s="438"/>
      <c r="G1240" s="438"/>
      <c r="H1240" s="272"/>
      <c r="I1240" s="272"/>
      <c r="J1240" s="226"/>
    </row>
    <row r="1241" spans="1:10">
      <c r="A1241" s="445"/>
      <c r="B1241" s="442"/>
      <c r="C1241" s="442"/>
      <c r="D1241" s="177"/>
      <c r="E1241" s="228" t="s">
        <v>2056</v>
      </c>
      <c r="F1241" s="438"/>
      <c r="G1241" s="438"/>
      <c r="H1241" s="272"/>
      <c r="I1241" s="272"/>
      <c r="J1241" s="226"/>
    </row>
    <row r="1242" spans="1:10">
      <c r="A1242" s="445"/>
      <c r="B1242" s="442"/>
      <c r="C1242" s="442"/>
      <c r="D1242" s="177"/>
      <c r="E1242" s="228" t="s">
        <v>2057</v>
      </c>
      <c r="F1242" s="438"/>
      <c r="G1242" s="438"/>
      <c r="H1242" s="272"/>
      <c r="I1242" s="272"/>
      <c r="J1242" s="226"/>
    </row>
    <row r="1243" spans="1:10">
      <c r="A1243" s="445"/>
      <c r="B1243" s="442"/>
      <c r="C1243" s="442"/>
      <c r="D1243" s="177"/>
      <c r="E1243" s="228" t="s">
        <v>2058</v>
      </c>
      <c r="F1243" s="438"/>
      <c r="G1243" s="438"/>
      <c r="H1243" s="272"/>
      <c r="I1243" s="272"/>
      <c r="J1243" s="226"/>
    </row>
    <row r="1244" spans="1:10">
      <c r="A1244" s="445"/>
      <c r="B1244" s="442"/>
      <c r="C1244" s="442"/>
      <c r="D1244" s="177"/>
      <c r="E1244" s="228" t="s">
        <v>2059</v>
      </c>
      <c r="F1244" s="438"/>
      <c r="G1244" s="438"/>
      <c r="H1244" s="272"/>
      <c r="I1244" s="272"/>
      <c r="J1244" s="226"/>
    </row>
    <row r="1245" spans="1:10">
      <c r="A1245" s="445"/>
      <c r="B1245" s="442"/>
      <c r="C1245" s="442"/>
      <c r="D1245" s="177"/>
      <c r="E1245" s="228" t="s">
        <v>2060</v>
      </c>
      <c r="F1245" s="438"/>
      <c r="G1245" s="438"/>
      <c r="H1245" s="272"/>
      <c r="I1245" s="272"/>
      <c r="J1245" s="226"/>
    </row>
    <row r="1246" spans="1:10">
      <c r="A1246" s="445"/>
      <c r="B1246" s="442"/>
      <c r="C1246" s="442"/>
      <c r="D1246" s="177"/>
      <c r="E1246" s="228" t="s">
        <v>2021</v>
      </c>
      <c r="F1246" s="438"/>
      <c r="G1246" s="438"/>
      <c r="H1246" s="272"/>
      <c r="I1246" s="272"/>
      <c r="J1246" s="226"/>
    </row>
    <row r="1247" spans="1:10" ht="38.25">
      <c r="A1247" s="445"/>
      <c r="B1247" s="442" t="s">
        <v>1492</v>
      </c>
      <c r="C1247" s="442"/>
      <c r="D1247" s="177"/>
      <c r="E1247" s="177" t="s">
        <v>2054</v>
      </c>
      <c r="F1247" s="438">
        <v>0</v>
      </c>
      <c r="G1247" s="438">
        <f>+F1247</f>
        <v>0</v>
      </c>
      <c r="H1247" s="272"/>
      <c r="I1247" s="272"/>
      <c r="J1247" s="226"/>
    </row>
    <row r="1248" spans="1:10">
      <c r="A1248" s="445"/>
      <c r="B1248" s="442"/>
      <c r="C1248" s="442"/>
      <c r="D1248" s="177"/>
      <c r="E1248" s="177" t="s">
        <v>1985</v>
      </c>
      <c r="F1248" s="438"/>
      <c r="G1248" s="438"/>
      <c r="H1248" s="272"/>
      <c r="I1248" s="272"/>
      <c r="J1248" s="226"/>
    </row>
    <row r="1249" spans="1:10">
      <c r="A1249" s="445"/>
      <c r="B1249" s="442"/>
      <c r="C1249" s="442"/>
      <c r="D1249" s="177"/>
      <c r="E1249" s="228" t="s">
        <v>2001</v>
      </c>
      <c r="F1249" s="438"/>
      <c r="G1249" s="438"/>
      <c r="H1249" s="272"/>
      <c r="I1249" s="272"/>
      <c r="J1249" s="226"/>
    </row>
    <row r="1250" spans="1:10">
      <c r="A1250" s="445"/>
      <c r="B1250" s="442"/>
      <c r="C1250" s="442"/>
      <c r="D1250" s="177"/>
      <c r="E1250" s="228" t="s">
        <v>2033</v>
      </c>
      <c r="F1250" s="438"/>
      <c r="G1250" s="438"/>
      <c r="H1250" s="272"/>
      <c r="I1250" s="272"/>
      <c r="J1250" s="226"/>
    </row>
    <row r="1251" spans="1:10">
      <c r="A1251" s="445"/>
      <c r="B1251" s="442"/>
      <c r="C1251" s="442"/>
      <c r="D1251" s="177"/>
      <c r="E1251" s="228" t="s">
        <v>2055</v>
      </c>
      <c r="F1251" s="438"/>
      <c r="G1251" s="438"/>
      <c r="H1251" s="272"/>
      <c r="I1251" s="272"/>
      <c r="J1251" s="226"/>
    </row>
    <row r="1252" spans="1:10">
      <c r="A1252" s="445"/>
      <c r="B1252" s="442"/>
      <c r="C1252" s="442"/>
      <c r="D1252" s="177"/>
      <c r="E1252" s="228" t="s">
        <v>2056</v>
      </c>
      <c r="F1252" s="438"/>
      <c r="G1252" s="438"/>
      <c r="H1252" s="272"/>
      <c r="I1252" s="272"/>
      <c r="J1252" s="226"/>
    </row>
    <row r="1253" spans="1:10">
      <c r="A1253" s="445"/>
      <c r="B1253" s="442"/>
      <c r="C1253" s="442"/>
      <c r="D1253" s="177"/>
      <c r="E1253" s="228" t="s">
        <v>2057</v>
      </c>
      <c r="F1253" s="438"/>
      <c r="G1253" s="438"/>
      <c r="H1253" s="272"/>
      <c r="I1253" s="272"/>
      <c r="J1253" s="226"/>
    </row>
    <row r="1254" spans="1:10">
      <c r="A1254" s="445"/>
      <c r="B1254" s="442"/>
      <c r="C1254" s="442"/>
      <c r="D1254" s="177"/>
      <c r="E1254" s="228" t="s">
        <v>2058</v>
      </c>
      <c r="F1254" s="438"/>
      <c r="G1254" s="438"/>
      <c r="H1254" s="272"/>
      <c r="I1254" s="272"/>
      <c r="J1254" s="226"/>
    </row>
    <row r="1255" spans="1:10">
      <c r="A1255" s="445"/>
      <c r="B1255" s="442"/>
      <c r="C1255" s="442"/>
      <c r="D1255" s="177"/>
      <c r="E1255" s="228" t="s">
        <v>2059</v>
      </c>
      <c r="F1255" s="438"/>
      <c r="G1255" s="438"/>
      <c r="H1255" s="272"/>
      <c r="I1255" s="272"/>
      <c r="J1255" s="226"/>
    </row>
    <row r="1256" spans="1:10">
      <c r="A1256" s="445"/>
      <c r="B1256" s="442"/>
      <c r="C1256" s="442"/>
      <c r="D1256" s="177"/>
      <c r="E1256" s="228" t="s">
        <v>2060</v>
      </c>
      <c r="F1256" s="438"/>
      <c r="G1256" s="438"/>
      <c r="H1256" s="272"/>
      <c r="I1256" s="272"/>
      <c r="J1256" s="226"/>
    </row>
    <row r="1257" spans="1:10">
      <c r="A1257" s="445"/>
      <c r="B1257" s="442"/>
      <c r="C1257" s="442"/>
      <c r="D1257" s="177"/>
      <c r="E1257" s="228" t="s">
        <v>2021</v>
      </c>
      <c r="F1257" s="438"/>
      <c r="G1257" s="438"/>
      <c r="H1257" s="272"/>
      <c r="I1257" s="272"/>
      <c r="J1257" s="226"/>
    </row>
    <row r="1258" spans="1:10">
      <c r="A1258" s="445"/>
      <c r="B1258" s="177" t="s">
        <v>2133</v>
      </c>
      <c r="C1258" s="177" t="s">
        <v>2134</v>
      </c>
      <c r="D1258" s="177"/>
      <c r="E1258" s="177"/>
      <c r="F1258" s="230">
        <v>0</v>
      </c>
      <c r="G1258" s="247">
        <f>+F1258</f>
        <v>0</v>
      </c>
      <c r="H1258" s="272"/>
      <c r="I1258" s="272"/>
      <c r="J1258" s="226"/>
    </row>
    <row r="1259" spans="1:10">
      <c r="A1259" s="445"/>
      <c r="B1259" s="177" t="s">
        <v>1997</v>
      </c>
      <c r="C1259" s="177" t="s">
        <v>1998</v>
      </c>
      <c r="D1259" s="177"/>
      <c r="E1259" s="177"/>
      <c r="F1259" s="230">
        <v>0</v>
      </c>
      <c r="G1259" s="247">
        <f>+F1259</f>
        <v>0</v>
      </c>
      <c r="H1259" s="272"/>
      <c r="I1259" s="272"/>
      <c r="J1259" s="226"/>
    </row>
    <row r="1260" spans="1:10" ht="15.75" thickBot="1">
      <c r="A1260" s="446"/>
      <c r="B1260" s="220" t="s">
        <v>2135</v>
      </c>
      <c r="C1260" s="220" t="s">
        <v>2079</v>
      </c>
      <c r="D1260" s="220"/>
      <c r="E1260" s="220"/>
      <c r="F1260" s="230">
        <v>0</v>
      </c>
      <c r="G1260" s="247">
        <f>+F1260</f>
        <v>0</v>
      </c>
      <c r="H1260" s="272"/>
      <c r="I1260" s="272"/>
      <c r="J1260" s="227"/>
    </row>
    <row r="1261" spans="1:10">
      <c r="A1261" s="444" t="s">
        <v>2199</v>
      </c>
      <c r="B1261" s="441" t="s">
        <v>1999</v>
      </c>
      <c r="C1261" s="441"/>
      <c r="D1261" s="219"/>
      <c r="E1261" s="219" t="s">
        <v>2000</v>
      </c>
      <c r="F1261" s="439">
        <v>2</v>
      </c>
      <c r="G1261" s="439">
        <f>+F1261</f>
        <v>2</v>
      </c>
      <c r="H1261" s="273"/>
      <c r="I1261" s="273"/>
      <c r="J1261" s="225"/>
    </row>
    <row r="1262" spans="1:10">
      <c r="A1262" s="445"/>
      <c r="B1262" s="442"/>
      <c r="C1262" s="442"/>
      <c r="D1262" s="177"/>
      <c r="E1262" s="177" t="s">
        <v>1985</v>
      </c>
      <c r="F1262" s="438"/>
      <c r="G1262" s="438"/>
      <c r="H1262" s="272"/>
      <c r="I1262" s="272"/>
      <c r="J1262" s="226"/>
    </row>
    <row r="1263" spans="1:10">
      <c r="A1263" s="445"/>
      <c r="B1263" s="442"/>
      <c r="C1263" s="442"/>
      <c r="D1263" s="177"/>
      <c r="E1263" s="228" t="s">
        <v>2001</v>
      </c>
      <c r="F1263" s="438"/>
      <c r="G1263" s="438"/>
      <c r="H1263" s="272"/>
      <c r="I1263" s="272"/>
      <c r="J1263" s="226"/>
    </row>
    <row r="1264" spans="1:10">
      <c r="A1264" s="445"/>
      <c r="B1264" s="442"/>
      <c r="C1264" s="442"/>
      <c r="D1264" s="177"/>
      <c r="E1264" s="228" t="s">
        <v>2002</v>
      </c>
      <c r="F1264" s="438"/>
      <c r="G1264" s="438"/>
      <c r="H1264" s="272"/>
      <c r="I1264" s="272"/>
      <c r="J1264" s="226"/>
    </row>
    <row r="1265" spans="1:10">
      <c r="A1265" s="445"/>
      <c r="B1265" s="442"/>
      <c r="C1265" s="442"/>
      <c r="D1265" s="177"/>
      <c r="E1265" s="228" t="s">
        <v>2003</v>
      </c>
      <c r="F1265" s="438"/>
      <c r="G1265" s="438"/>
      <c r="H1265" s="272"/>
      <c r="I1265" s="272"/>
      <c r="J1265" s="226"/>
    </row>
    <row r="1266" spans="1:10">
      <c r="A1266" s="445"/>
      <c r="B1266" s="442"/>
      <c r="C1266" s="442"/>
      <c r="D1266" s="177"/>
      <c r="E1266" s="228" t="s">
        <v>2004</v>
      </c>
      <c r="F1266" s="438"/>
      <c r="G1266" s="438"/>
      <c r="H1266" s="272"/>
      <c r="I1266" s="272"/>
      <c r="J1266" s="226"/>
    </row>
    <row r="1267" spans="1:10">
      <c r="A1267" s="445"/>
      <c r="B1267" s="442"/>
      <c r="C1267" s="442"/>
      <c r="D1267" s="177"/>
      <c r="E1267" s="228" t="s">
        <v>2005</v>
      </c>
      <c r="F1267" s="438"/>
      <c r="G1267" s="438"/>
      <c r="H1267" s="272"/>
      <c r="I1267" s="272"/>
      <c r="J1267" s="226"/>
    </row>
    <row r="1268" spans="1:10">
      <c r="A1268" s="445"/>
      <c r="B1268" s="442"/>
      <c r="C1268" s="442"/>
      <c r="D1268" s="177"/>
      <c r="E1268" s="228" t="s">
        <v>2006</v>
      </c>
      <c r="F1268" s="438"/>
      <c r="G1268" s="438"/>
      <c r="H1268" s="272"/>
      <c r="I1268" s="272"/>
      <c r="J1268" s="226"/>
    </row>
    <row r="1269" spans="1:10">
      <c r="A1269" s="445"/>
      <c r="B1269" s="442"/>
      <c r="C1269" s="442"/>
      <c r="D1269" s="177"/>
      <c r="E1269" s="228" t="s">
        <v>2007</v>
      </c>
      <c r="F1269" s="438"/>
      <c r="G1269" s="438"/>
      <c r="H1269" s="272"/>
      <c r="I1269" s="272"/>
      <c r="J1269" s="226"/>
    </row>
    <row r="1270" spans="1:10">
      <c r="A1270" s="445"/>
      <c r="B1270" s="442"/>
      <c r="C1270" s="442"/>
      <c r="D1270" s="177"/>
      <c r="E1270" s="228" t="s">
        <v>2008</v>
      </c>
      <c r="F1270" s="438"/>
      <c r="G1270" s="438"/>
      <c r="H1270" s="272"/>
      <c r="I1270" s="272"/>
      <c r="J1270" s="226"/>
    </row>
    <row r="1271" spans="1:10">
      <c r="A1271" s="445"/>
      <c r="B1271" s="442"/>
      <c r="C1271" s="442"/>
      <c r="D1271" s="177"/>
      <c r="E1271" s="228" t="s">
        <v>2009</v>
      </c>
      <c r="F1271" s="438"/>
      <c r="G1271" s="438"/>
      <c r="H1271" s="272"/>
      <c r="I1271" s="272"/>
      <c r="J1271" s="226"/>
    </row>
    <row r="1272" spans="1:10">
      <c r="A1272" s="445"/>
      <c r="B1272" s="442"/>
      <c r="C1272" s="442"/>
      <c r="D1272" s="177"/>
      <c r="E1272" s="228" t="s">
        <v>2010</v>
      </c>
      <c r="F1272" s="438"/>
      <c r="G1272" s="438"/>
      <c r="H1272" s="272"/>
      <c r="I1272" s="272"/>
      <c r="J1272" s="226"/>
    </row>
    <row r="1273" spans="1:10">
      <c r="A1273" s="445"/>
      <c r="B1273" s="442"/>
      <c r="C1273" s="442"/>
      <c r="D1273" s="177"/>
      <c r="E1273" s="228" t="s">
        <v>2011</v>
      </c>
      <c r="F1273" s="438"/>
      <c r="G1273" s="438"/>
      <c r="H1273" s="272"/>
      <c r="I1273" s="272"/>
      <c r="J1273" s="226"/>
    </row>
    <row r="1274" spans="1:10" ht="25.5">
      <c r="A1274" s="445"/>
      <c r="B1274" s="442"/>
      <c r="C1274" s="442"/>
      <c r="D1274" s="177"/>
      <c r="E1274" s="228" t="s">
        <v>2012</v>
      </c>
      <c r="F1274" s="438"/>
      <c r="G1274" s="438"/>
      <c r="H1274" s="272"/>
      <c r="I1274" s="272"/>
      <c r="J1274" s="226"/>
    </row>
    <row r="1275" spans="1:10">
      <c r="A1275" s="445"/>
      <c r="B1275" s="442"/>
      <c r="C1275" s="442"/>
      <c r="D1275" s="177"/>
      <c r="E1275" s="228" t="s">
        <v>2013</v>
      </c>
      <c r="F1275" s="438"/>
      <c r="G1275" s="438"/>
      <c r="H1275" s="272"/>
      <c r="I1275" s="272"/>
      <c r="J1275" s="226"/>
    </row>
    <row r="1276" spans="1:10">
      <c r="A1276" s="445"/>
      <c r="B1276" s="442"/>
      <c r="C1276" s="442"/>
      <c r="D1276" s="177"/>
      <c r="E1276" s="228" t="s">
        <v>2014</v>
      </c>
      <c r="F1276" s="438"/>
      <c r="G1276" s="438"/>
      <c r="H1276" s="272"/>
      <c r="I1276" s="272"/>
      <c r="J1276" s="226"/>
    </row>
    <row r="1277" spans="1:10">
      <c r="A1277" s="445"/>
      <c r="B1277" s="442"/>
      <c r="C1277" s="442"/>
      <c r="D1277" s="177"/>
      <c r="E1277" s="228" t="s">
        <v>2015</v>
      </c>
      <c r="F1277" s="438"/>
      <c r="G1277" s="438"/>
      <c r="H1277" s="272"/>
      <c r="I1277" s="272"/>
      <c r="J1277" s="226"/>
    </row>
    <row r="1278" spans="1:10" ht="25.5">
      <c r="A1278" s="445"/>
      <c r="B1278" s="442"/>
      <c r="C1278" s="442"/>
      <c r="D1278" s="177"/>
      <c r="E1278" s="228" t="s">
        <v>2016</v>
      </c>
      <c r="F1278" s="438"/>
      <c r="G1278" s="438"/>
      <c r="H1278" s="272"/>
      <c r="I1278" s="272"/>
      <c r="J1278" s="226"/>
    </row>
    <row r="1279" spans="1:10">
      <c r="A1279" s="445"/>
      <c r="B1279" s="442"/>
      <c r="C1279" s="442"/>
      <c r="D1279" s="177"/>
      <c r="E1279" s="228" t="s">
        <v>2017</v>
      </c>
      <c r="F1279" s="438"/>
      <c r="G1279" s="438"/>
      <c r="H1279" s="272"/>
      <c r="I1279" s="272"/>
      <c r="J1279" s="226"/>
    </row>
    <row r="1280" spans="1:10">
      <c r="A1280" s="445"/>
      <c r="B1280" s="442"/>
      <c r="C1280" s="442"/>
      <c r="D1280" s="177"/>
      <c r="E1280" s="228" t="s">
        <v>2018</v>
      </c>
      <c r="F1280" s="438"/>
      <c r="G1280" s="438"/>
      <c r="H1280" s="272"/>
      <c r="I1280" s="272"/>
      <c r="J1280" s="226"/>
    </row>
    <row r="1281" spans="1:10">
      <c r="A1281" s="445"/>
      <c r="B1281" s="442"/>
      <c r="C1281" s="442"/>
      <c r="D1281" s="177"/>
      <c r="E1281" s="228" t="s">
        <v>2019</v>
      </c>
      <c r="F1281" s="438"/>
      <c r="G1281" s="438"/>
      <c r="H1281" s="272"/>
      <c r="I1281" s="272"/>
      <c r="J1281" s="226"/>
    </row>
    <row r="1282" spans="1:10" ht="25.5">
      <c r="A1282" s="445"/>
      <c r="B1282" s="442"/>
      <c r="C1282" s="442"/>
      <c r="D1282" s="177"/>
      <c r="E1282" s="228" t="s">
        <v>2020</v>
      </c>
      <c r="F1282" s="438"/>
      <c r="G1282" s="438"/>
      <c r="H1282" s="272"/>
      <c r="I1282" s="272"/>
      <c r="J1282" s="226"/>
    </row>
    <row r="1283" spans="1:10">
      <c r="A1283" s="445"/>
      <c r="B1283" s="442"/>
      <c r="C1283" s="442"/>
      <c r="D1283" s="177"/>
      <c r="E1283" s="228" t="s">
        <v>2021</v>
      </c>
      <c r="F1283" s="438"/>
      <c r="G1283" s="438"/>
      <c r="H1283" s="272"/>
      <c r="I1283" s="272"/>
      <c r="J1283" s="226"/>
    </row>
    <row r="1284" spans="1:10">
      <c r="A1284" s="445"/>
      <c r="B1284" s="442"/>
      <c r="C1284" s="442"/>
      <c r="D1284" s="177"/>
      <c r="E1284" s="228" t="s">
        <v>2022</v>
      </c>
      <c r="F1284" s="438"/>
      <c r="G1284" s="438"/>
      <c r="H1284" s="272"/>
      <c r="I1284" s="272"/>
      <c r="J1284" s="226"/>
    </row>
    <row r="1285" spans="1:10">
      <c r="A1285" s="445"/>
      <c r="B1285" s="442"/>
      <c r="C1285" s="442"/>
      <c r="D1285" s="177"/>
      <c r="E1285" s="228" t="s">
        <v>2023</v>
      </c>
      <c r="F1285" s="438"/>
      <c r="G1285" s="438"/>
      <c r="H1285" s="272"/>
      <c r="I1285" s="272"/>
      <c r="J1285" s="226"/>
    </row>
    <row r="1286" spans="1:10">
      <c r="A1286" s="445"/>
      <c r="B1286" s="442"/>
      <c r="C1286" s="442"/>
      <c r="D1286" s="177"/>
      <c r="E1286" s="228" t="s">
        <v>2024</v>
      </c>
      <c r="F1286" s="438"/>
      <c r="G1286" s="438"/>
      <c r="H1286" s="272"/>
      <c r="I1286" s="272"/>
      <c r="J1286" s="226"/>
    </row>
    <row r="1287" spans="1:10">
      <c r="A1287" s="445"/>
      <c r="B1287" s="442"/>
      <c r="C1287" s="442"/>
      <c r="D1287" s="177"/>
      <c r="E1287" s="228" t="s">
        <v>2025</v>
      </c>
      <c r="F1287" s="438"/>
      <c r="G1287" s="438"/>
      <c r="H1287" s="272"/>
      <c r="I1287" s="272"/>
      <c r="J1287" s="226"/>
    </row>
    <row r="1288" spans="1:10">
      <c r="A1288" s="445"/>
      <c r="B1288" s="442"/>
      <c r="C1288" s="442"/>
      <c r="D1288" s="177"/>
      <c r="E1288" s="228" t="s">
        <v>2026</v>
      </c>
      <c r="F1288" s="438"/>
      <c r="G1288" s="438"/>
      <c r="H1288" s="272"/>
      <c r="I1288" s="272"/>
      <c r="J1288" s="226"/>
    </row>
    <row r="1289" spans="1:10">
      <c r="A1289" s="445"/>
      <c r="B1289" s="442"/>
      <c r="C1289" s="442"/>
      <c r="D1289" s="177"/>
      <c r="E1289" s="228" t="s">
        <v>2027</v>
      </c>
      <c r="F1289" s="438"/>
      <c r="G1289" s="438"/>
      <c r="H1289" s="272"/>
      <c r="I1289" s="272"/>
      <c r="J1289" s="226"/>
    </row>
    <row r="1290" spans="1:10">
      <c r="A1290" s="445"/>
      <c r="B1290" s="442"/>
      <c r="C1290" s="442"/>
      <c r="D1290" s="177"/>
      <c r="E1290" s="228" t="s">
        <v>2028</v>
      </c>
      <c r="F1290" s="438"/>
      <c r="G1290" s="438"/>
      <c r="H1290" s="272"/>
      <c r="I1290" s="272"/>
      <c r="J1290" s="226"/>
    </row>
    <row r="1291" spans="1:10">
      <c r="A1291" s="445"/>
      <c r="B1291" s="442" t="s">
        <v>287</v>
      </c>
      <c r="C1291" s="442"/>
      <c r="D1291" s="177"/>
      <c r="E1291" s="177" t="s">
        <v>2063</v>
      </c>
      <c r="F1291" s="438">
        <v>2</v>
      </c>
      <c r="G1291" s="438">
        <f>+F1291</f>
        <v>2</v>
      </c>
      <c r="H1291" s="272"/>
      <c r="I1291" s="272"/>
      <c r="J1291" s="226"/>
    </row>
    <row r="1292" spans="1:10">
      <c r="A1292" s="445"/>
      <c r="B1292" s="442"/>
      <c r="C1292" s="442"/>
      <c r="D1292" s="177"/>
      <c r="E1292" s="177" t="s">
        <v>1985</v>
      </c>
      <c r="F1292" s="438"/>
      <c r="G1292" s="438"/>
      <c r="H1292" s="272"/>
      <c r="I1292" s="272"/>
      <c r="J1292" s="226"/>
    </row>
    <row r="1293" spans="1:10">
      <c r="A1293" s="445"/>
      <c r="B1293" s="442"/>
      <c r="C1293" s="442"/>
      <c r="D1293" s="177"/>
      <c r="E1293" s="228" t="s">
        <v>2001</v>
      </c>
      <c r="F1293" s="438"/>
      <c r="G1293" s="438"/>
      <c r="H1293" s="272"/>
      <c r="I1293" s="272"/>
      <c r="J1293" s="226"/>
    </row>
    <row r="1294" spans="1:10">
      <c r="A1294" s="445"/>
      <c r="B1294" s="442"/>
      <c r="C1294" s="442"/>
      <c r="D1294" s="177"/>
      <c r="E1294" s="228" t="s">
        <v>2064</v>
      </c>
      <c r="F1294" s="438"/>
      <c r="G1294" s="438"/>
      <c r="H1294" s="272"/>
      <c r="I1294" s="272"/>
      <c r="J1294" s="226"/>
    </row>
    <row r="1295" spans="1:10">
      <c r="A1295" s="445"/>
      <c r="B1295" s="442"/>
      <c r="C1295" s="442"/>
      <c r="D1295" s="177"/>
      <c r="E1295" s="228" t="s">
        <v>2065</v>
      </c>
      <c r="F1295" s="438"/>
      <c r="G1295" s="438"/>
      <c r="H1295" s="272"/>
      <c r="I1295" s="272"/>
      <c r="J1295" s="226"/>
    </row>
    <row r="1296" spans="1:10">
      <c r="A1296" s="445"/>
      <c r="B1296" s="442"/>
      <c r="C1296" s="442"/>
      <c r="D1296" s="177"/>
      <c r="E1296" s="228" t="s">
        <v>2066</v>
      </c>
      <c r="F1296" s="438"/>
      <c r="G1296" s="438"/>
      <c r="H1296" s="272"/>
      <c r="I1296" s="272"/>
      <c r="J1296" s="226"/>
    </row>
    <row r="1297" spans="1:10">
      <c r="A1297" s="445"/>
      <c r="B1297" s="442"/>
      <c r="C1297" s="442"/>
      <c r="D1297" s="177"/>
      <c r="E1297" s="228" t="s">
        <v>2067</v>
      </c>
      <c r="F1297" s="438"/>
      <c r="G1297" s="438"/>
      <c r="H1297" s="272"/>
      <c r="I1297" s="272"/>
      <c r="J1297" s="226"/>
    </row>
    <row r="1298" spans="1:10">
      <c r="A1298" s="445"/>
      <c r="B1298" s="442"/>
      <c r="C1298" s="442"/>
      <c r="D1298" s="177"/>
      <c r="E1298" s="228" t="s">
        <v>2068</v>
      </c>
      <c r="F1298" s="438"/>
      <c r="G1298" s="438"/>
      <c r="H1298" s="272"/>
      <c r="I1298" s="272"/>
      <c r="J1298" s="226"/>
    </row>
    <row r="1299" spans="1:10">
      <c r="A1299" s="445"/>
      <c r="B1299" s="442"/>
      <c r="C1299" s="442"/>
      <c r="D1299" s="177"/>
      <c r="E1299" s="228" t="s">
        <v>2069</v>
      </c>
      <c r="F1299" s="438"/>
      <c r="G1299" s="438"/>
      <c r="H1299" s="272"/>
      <c r="I1299" s="272"/>
      <c r="J1299" s="226"/>
    </row>
    <row r="1300" spans="1:10">
      <c r="A1300" s="445"/>
      <c r="B1300" s="442"/>
      <c r="C1300" s="442"/>
      <c r="D1300" s="177"/>
      <c r="E1300" s="228" t="s">
        <v>2070</v>
      </c>
      <c r="F1300" s="438"/>
      <c r="G1300" s="438"/>
      <c r="H1300" s="272"/>
      <c r="I1300" s="272"/>
      <c r="J1300" s="226"/>
    </row>
    <row r="1301" spans="1:10">
      <c r="A1301" s="445"/>
      <c r="B1301" s="442"/>
      <c r="C1301" s="442"/>
      <c r="D1301" s="177"/>
      <c r="E1301" s="228" t="s">
        <v>2071</v>
      </c>
      <c r="F1301" s="438"/>
      <c r="G1301" s="438"/>
      <c r="H1301" s="272"/>
      <c r="I1301" s="272"/>
      <c r="J1301" s="226"/>
    </row>
    <row r="1302" spans="1:10">
      <c r="A1302" s="445"/>
      <c r="B1302" s="442"/>
      <c r="C1302" s="442"/>
      <c r="D1302" s="177"/>
      <c r="E1302" s="228" t="s">
        <v>2072</v>
      </c>
      <c r="F1302" s="438"/>
      <c r="G1302" s="438"/>
      <c r="H1302" s="272"/>
      <c r="I1302" s="272"/>
      <c r="J1302" s="226"/>
    </row>
    <row r="1303" spans="1:10" ht="15.75" thickBot="1">
      <c r="A1303" s="446"/>
      <c r="B1303" s="443"/>
      <c r="C1303" s="443"/>
      <c r="D1303" s="220"/>
      <c r="E1303" s="229" t="s">
        <v>2021</v>
      </c>
      <c r="F1303" s="440"/>
      <c r="G1303" s="440"/>
      <c r="H1303" s="274"/>
      <c r="I1303" s="274"/>
      <c r="J1303" s="227"/>
    </row>
    <row r="1304" spans="1:10">
      <c r="A1304" s="448" t="s">
        <v>2200</v>
      </c>
      <c r="B1304" s="441" t="s">
        <v>1983</v>
      </c>
      <c r="C1304" s="441"/>
      <c r="D1304" s="219"/>
      <c r="E1304" s="219" t="s">
        <v>2100</v>
      </c>
      <c r="F1304" s="439">
        <v>4</v>
      </c>
      <c r="G1304" s="439">
        <f>+F1304*$B$1405</f>
        <v>8</v>
      </c>
      <c r="H1304" s="273"/>
      <c r="I1304" s="273"/>
      <c r="J1304" s="225"/>
    </row>
    <row r="1305" spans="1:10">
      <c r="A1305" s="449"/>
      <c r="B1305" s="442"/>
      <c r="C1305" s="442"/>
      <c r="D1305" s="177"/>
      <c r="E1305" s="177" t="s">
        <v>1985</v>
      </c>
      <c r="F1305" s="438"/>
      <c r="G1305" s="438"/>
      <c r="H1305" s="272"/>
      <c r="I1305" s="272"/>
      <c r="J1305" s="226"/>
    </row>
    <row r="1306" spans="1:10">
      <c r="A1306" s="449"/>
      <c r="B1306" s="442"/>
      <c r="C1306" s="442"/>
      <c r="D1306" s="177"/>
      <c r="E1306" s="228" t="s">
        <v>2101</v>
      </c>
      <c r="F1306" s="438"/>
      <c r="G1306" s="438"/>
      <c r="H1306" s="272"/>
      <c r="I1306" s="272"/>
      <c r="J1306" s="226"/>
    </row>
    <row r="1307" spans="1:10">
      <c r="A1307" s="449"/>
      <c r="B1307" s="442"/>
      <c r="C1307" s="442"/>
      <c r="D1307" s="177"/>
      <c r="E1307" s="228" t="s">
        <v>2102</v>
      </c>
      <c r="F1307" s="438"/>
      <c r="G1307" s="438"/>
      <c r="H1307" s="272"/>
      <c r="I1307" s="272"/>
      <c r="J1307" s="226"/>
    </row>
    <row r="1308" spans="1:10">
      <c r="A1308" s="449"/>
      <c r="B1308" s="177" t="s">
        <v>2201</v>
      </c>
      <c r="C1308" s="177" t="s">
        <v>2202</v>
      </c>
      <c r="D1308" s="177"/>
      <c r="E1308" s="177"/>
      <c r="F1308" s="230">
        <v>0</v>
      </c>
      <c r="G1308" s="247">
        <f t="shared" ref="G1308:G1324" si="11">+F1308</f>
        <v>0</v>
      </c>
      <c r="H1308" s="272"/>
      <c r="I1308" s="272"/>
      <c r="J1308" s="226"/>
    </row>
    <row r="1309" spans="1:10">
      <c r="A1309" s="449"/>
      <c r="B1309" s="177" t="s">
        <v>2203</v>
      </c>
      <c r="C1309" s="177" t="s">
        <v>2204</v>
      </c>
      <c r="D1309" s="177"/>
      <c r="E1309" s="177"/>
      <c r="F1309" s="230">
        <v>0</v>
      </c>
      <c r="G1309" s="247">
        <f t="shared" si="11"/>
        <v>0</v>
      </c>
      <c r="H1309" s="272"/>
      <c r="I1309" s="272"/>
      <c r="J1309" s="226"/>
    </row>
    <row r="1310" spans="1:10">
      <c r="A1310" s="449"/>
      <c r="B1310" s="177" t="s">
        <v>2205</v>
      </c>
      <c r="C1310" s="177" t="s">
        <v>2204</v>
      </c>
      <c r="D1310" s="177"/>
      <c r="E1310" s="177"/>
      <c r="F1310" s="230">
        <v>0</v>
      </c>
      <c r="G1310" s="247">
        <f t="shared" si="11"/>
        <v>0</v>
      </c>
      <c r="H1310" s="272"/>
      <c r="I1310" s="272"/>
      <c r="J1310" s="226"/>
    </row>
    <row r="1311" spans="1:10">
      <c r="A1311" s="449"/>
      <c r="B1311" s="177" t="s">
        <v>2206</v>
      </c>
      <c r="C1311" s="177" t="s">
        <v>2202</v>
      </c>
      <c r="D1311" s="177"/>
      <c r="E1311" s="177"/>
      <c r="F1311" s="230">
        <v>0</v>
      </c>
      <c r="G1311" s="247">
        <f t="shared" si="11"/>
        <v>0</v>
      </c>
      <c r="H1311" s="272"/>
      <c r="I1311" s="272"/>
      <c r="J1311" s="226"/>
    </row>
    <row r="1312" spans="1:10">
      <c r="A1312" s="449"/>
      <c r="B1312" s="177" t="s">
        <v>2207</v>
      </c>
      <c r="C1312" s="177" t="s">
        <v>2202</v>
      </c>
      <c r="D1312" s="177"/>
      <c r="E1312" s="177"/>
      <c r="F1312" s="230">
        <v>0</v>
      </c>
      <c r="G1312" s="247">
        <f t="shared" si="11"/>
        <v>0</v>
      </c>
      <c r="H1312" s="272"/>
      <c r="I1312" s="272"/>
      <c r="J1312" s="226"/>
    </row>
    <row r="1313" spans="1:10">
      <c r="A1313" s="449"/>
      <c r="B1313" s="177" t="s">
        <v>2208</v>
      </c>
      <c r="C1313" s="177" t="s">
        <v>2202</v>
      </c>
      <c r="D1313" s="177"/>
      <c r="E1313" s="177"/>
      <c r="F1313" s="230">
        <v>0</v>
      </c>
      <c r="G1313" s="247">
        <f t="shared" si="11"/>
        <v>0</v>
      </c>
      <c r="H1313" s="272"/>
      <c r="I1313" s="272"/>
      <c r="J1313" s="226"/>
    </row>
    <row r="1314" spans="1:10">
      <c r="A1314" s="449"/>
      <c r="B1314" s="177" t="s">
        <v>2209</v>
      </c>
      <c r="C1314" s="177" t="s">
        <v>2202</v>
      </c>
      <c r="D1314" s="177"/>
      <c r="E1314" s="177"/>
      <c r="F1314" s="230">
        <v>0</v>
      </c>
      <c r="G1314" s="247">
        <f t="shared" si="11"/>
        <v>0</v>
      </c>
      <c r="H1314" s="272"/>
      <c r="I1314" s="272"/>
      <c r="J1314" s="226"/>
    </row>
    <row r="1315" spans="1:10">
      <c r="A1315" s="449"/>
      <c r="B1315" s="177" t="s">
        <v>2210</v>
      </c>
      <c r="C1315" s="177" t="s">
        <v>2202</v>
      </c>
      <c r="D1315" s="177"/>
      <c r="E1315" s="177"/>
      <c r="F1315" s="230">
        <v>0</v>
      </c>
      <c r="G1315" s="247">
        <f t="shared" si="11"/>
        <v>0</v>
      </c>
      <c r="H1315" s="272"/>
      <c r="I1315" s="272"/>
      <c r="J1315" s="226"/>
    </row>
    <row r="1316" spans="1:10">
      <c r="A1316" s="449"/>
      <c r="B1316" s="177" t="s">
        <v>2211</v>
      </c>
      <c r="C1316" s="177" t="s">
        <v>2202</v>
      </c>
      <c r="D1316" s="177"/>
      <c r="E1316" s="177"/>
      <c r="F1316" s="230">
        <v>0</v>
      </c>
      <c r="G1316" s="247">
        <f t="shared" si="11"/>
        <v>0</v>
      </c>
      <c r="H1316" s="272"/>
      <c r="I1316" s="272"/>
      <c r="J1316" s="226"/>
    </row>
    <row r="1317" spans="1:10">
      <c r="A1317" s="449"/>
      <c r="B1317" s="177" t="s">
        <v>2212</v>
      </c>
      <c r="C1317" s="177" t="s">
        <v>2202</v>
      </c>
      <c r="D1317" s="177"/>
      <c r="E1317" s="177"/>
      <c r="F1317" s="230">
        <v>0</v>
      </c>
      <c r="G1317" s="247">
        <f t="shared" si="11"/>
        <v>0</v>
      </c>
      <c r="H1317" s="272"/>
      <c r="I1317" s="272"/>
      <c r="J1317" s="226"/>
    </row>
    <row r="1318" spans="1:10">
      <c r="A1318" s="449"/>
      <c r="B1318" s="177" t="s">
        <v>2213</v>
      </c>
      <c r="C1318" s="177" t="s">
        <v>2204</v>
      </c>
      <c r="D1318" s="177"/>
      <c r="E1318" s="177"/>
      <c r="F1318" s="230">
        <v>0</v>
      </c>
      <c r="G1318" s="247">
        <f t="shared" si="11"/>
        <v>0</v>
      </c>
      <c r="H1318" s="272"/>
      <c r="I1318" s="272"/>
      <c r="J1318" s="226"/>
    </row>
    <row r="1319" spans="1:10">
      <c r="A1319" s="449"/>
      <c r="B1319" s="177" t="s">
        <v>2214</v>
      </c>
      <c r="C1319" s="177" t="s">
        <v>2204</v>
      </c>
      <c r="D1319" s="177"/>
      <c r="E1319" s="177"/>
      <c r="F1319" s="230">
        <v>0</v>
      </c>
      <c r="G1319" s="247">
        <f t="shared" si="11"/>
        <v>0</v>
      </c>
      <c r="H1319" s="272"/>
      <c r="I1319" s="272"/>
      <c r="J1319" s="226"/>
    </row>
    <row r="1320" spans="1:10">
      <c r="A1320" s="449"/>
      <c r="B1320" s="177" t="s">
        <v>2215</v>
      </c>
      <c r="C1320" s="177" t="s">
        <v>2202</v>
      </c>
      <c r="D1320" s="177"/>
      <c r="E1320" s="177"/>
      <c r="F1320" s="230">
        <v>0</v>
      </c>
      <c r="G1320" s="247">
        <f t="shared" si="11"/>
        <v>0</v>
      </c>
      <c r="H1320" s="272"/>
      <c r="I1320" s="272"/>
      <c r="J1320" s="226"/>
    </row>
    <row r="1321" spans="1:10">
      <c r="A1321" s="449"/>
      <c r="B1321" s="177" t="s">
        <v>2216</v>
      </c>
      <c r="C1321" s="177" t="s">
        <v>2202</v>
      </c>
      <c r="D1321" s="177"/>
      <c r="E1321" s="177"/>
      <c r="F1321" s="230">
        <v>0</v>
      </c>
      <c r="G1321" s="247">
        <f t="shared" si="11"/>
        <v>0</v>
      </c>
      <c r="H1321" s="272"/>
      <c r="I1321" s="272"/>
      <c r="J1321" s="226"/>
    </row>
    <row r="1322" spans="1:10">
      <c r="A1322" s="449"/>
      <c r="B1322" s="177" t="s">
        <v>2217</v>
      </c>
      <c r="C1322" s="177" t="s">
        <v>2204</v>
      </c>
      <c r="D1322" s="177"/>
      <c r="E1322" s="177"/>
      <c r="F1322" s="230">
        <v>0</v>
      </c>
      <c r="G1322" s="247">
        <f t="shared" si="11"/>
        <v>0</v>
      </c>
      <c r="H1322" s="272"/>
      <c r="I1322" s="272"/>
      <c r="J1322" s="226"/>
    </row>
    <row r="1323" spans="1:10">
      <c r="A1323" s="449"/>
      <c r="B1323" s="177" t="s">
        <v>2218</v>
      </c>
      <c r="C1323" s="177" t="s">
        <v>2204</v>
      </c>
      <c r="D1323" s="177"/>
      <c r="E1323" s="177"/>
      <c r="F1323" s="230">
        <v>0</v>
      </c>
      <c r="G1323" s="247">
        <f t="shared" si="11"/>
        <v>0</v>
      </c>
      <c r="H1323" s="272"/>
      <c r="I1323" s="272"/>
      <c r="J1323" s="226"/>
    </row>
    <row r="1324" spans="1:10">
      <c r="A1324" s="449"/>
      <c r="B1324" s="177" t="s">
        <v>2219</v>
      </c>
      <c r="C1324" s="177" t="s">
        <v>2202</v>
      </c>
      <c r="D1324" s="177"/>
      <c r="E1324" s="177"/>
      <c r="F1324" s="230">
        <v>0</v>
      </c>
      <c r="G1324" s="247">
        <f t="shared" si="11"/>
        <v>0</v>
      </c>
      <c r="H1324" s="272"/>
      <c r="I1324" s="272"/>
      <c r="J1324" s="226"/>
    </row>
    <row r="1325" spans="1:10">
      <c r="A1325" s="449"/>
      <c r="B1325" s="442" t="s">
        <v>2030</v>
      </c>
      <c r="C1325" s="442"/>
      <c r="D1325" s="177"/>
      <c r="E1325" s="177" t="s">
        <v>2103</v>
      </c>
      <c r="F1325" s="438">
        <v>0</v>
      </c>
      <c r="G1325" s="438">
        <f>+F1325</f>
        <v>0</v>
      </c>
      <c r="H1325" s="272"/>
      <c r="I1325" s="272"/>
      <c r="J1325" s="226"/>
    </row>
    <row r="1326" spans="1:10">
      <c r="A1326" s="449"/>
      <c r="B1326" s="442"/>
      <c r="C1326" s="442"/>
      <c r="D1326" s="177"/>
      <c r="E1326" s="177" t="s">
        <v>1985</v>
      </c>
      <c r="F1326" s="438"/>
      <c r="G1326" s="438"/>
      <c r="H1326" s="272"/>
      <c r="I1326" s="272"/>
      <c r="J1326" s="226"/>
    </row>
    <row r="1327" spans="1:10">
      <c r="A1327" s="449"/>
      <c r="B1327" s="442"/>
      <c r="C1327" s="442"/>
      <c r="D1327" s="177"/>
      <c r="E1327" s="228" t="s">
        <v>2104</v>
      </c>
      <c r="F1327" s="438"/>
      <c r="G1327" s="438"/>
      <c r="H1327" s="272"/>
      <c r="I1327" s="272"/>
      <c r="J1327" s="226"/>
    </row>
    <row r="1328" spans="1:10">
      <c r="A1328" s="449"/>
      <c r="B1328" s="442"/>
      <c r="C1328" s="442"/>
      <c r="D1328" s="177"/>
      <c r="E1328" s="228" t="s">
        <v>2105</v>
      </c>
      <c r="F1328" s="438"/>
      <c r="G1328" s="438"/>
      <c r="H1328" s="272"/>
      <c r="I1328" s="272"/>
      <c r="J1328" s="226"/>
    </row>
    <row r="1329" spans="1:10">
      <c r="A1329" s="449"/>
      <c r="B1329" s="442"/>
      <c r="C1329" s="442"/>
      <c r="D1329" s="177"/>
      <c r="E1329" s="228" t="s">
        <v>2106</v>
      </c>
      <c r="F1329" s="438"/>
      <c r="G1329" s="438"/>
      <c r="H1329" s="272"/>
      <c r="I1329" s="272"/>
      <c r="J1329" s="226"/>
    </row>
    <row r="1330" spans="1:10">
      <c r="A1330" s="449"/>
      <c r="B1330" s="442"/>
      <c r="C1330" s="442"/>
      <c r="D1330" s="177"/>
      <c r="E1330" s="228" t="s">
        <v>2107</v>
      </c>
      <c r="F1330" s="438"/>
      <c r="G1330" s="438"/>
      <c r="H1330" s="272"/>
      <c r="I1330" s="272"/>
      <c r="J1330" s="226"/>
    </row>
    <row r="1331" spans="1:10">
      <c r="A1331" s="449"/>
      <c r="B1331" s="442"/>
      <c r="C1331" s="442"/>
      <c r="D1331" s="177"/>
      <c r="E1331" s="228" t="s">
        <v>2108</v>
      </c>
      <c r="F1331" s="438"/>
      <c r="G1331" s="438"/>
      <c r="H1331" s="272"/>
      <c r="I1331" s="272"/>
      <c r="J1331" s="226"/>
    </row>
    <row r="1332" spans="1:10">
      <c r="A1332" s="449"/>
      <c r="B1332" s="442"/>
      <c r="C1332" s="442"/>
      <c r="D1332" s="177"/>
      <c r="E1332" s="228" t="s">
        <v>2109</v>
      </c>
      <c r="F1332" s="438"/>
      <c r="G1332" s="438"/>
      <c r="H1332" s="272"/>
      <c r="I1332" s="272"/>
      <c r="J1332" s="226"/>
    </row>
    <row r="1333" spans="1:10">
      <c r="A1333" s="449"/>
      <c r="B1333" s="442"/>
      <c r="C1333" s="442"/>
      <c r="D1333" s="177"/>
      <c r="E1333" s="228" t="s">
        <v>2110</v>
      </c>
      <c r="F1333" s="438"/>
      <c r="G1333" s="438"/>
      <c r="H1333" s="272"/>
      <c r="I1333" s="272"/>
      <c r="J1333" s="226"/>
    </row>
    <row r="1334" spans="1:10">
      <c r="A1334" s="449"/>
      <c r="B1334" s="442"/>
      <c r="C1334" s="442"/>
      <c r="D1334" s="177"/>
      <c r="E1334" s="228" t="s">
        <v>2111</v>
      </c>
      <c r="F1334" s="438"/>
      <c r="G1334" s="438"/>
      <c r="H1334" s="272"/>
      <c r="I1334" s="272"/>
      <c r="J1334" s="226"/>
    </row>
    <row r="1335" spans="1:10">
      <c r="A1335" s="449"/>
      <c r="B1335" s="442"/>
      <c r="C1335" s="442"/>
      <c r="D1335" s="177"/>
      <c r="E1335" s="228" t="s">
        <v>2112</v>
      </c>
      <c r="F1335" s="438"/>
      <c r="G1335" s="438"/>
      <c r="H1335" s="272"/>
      <c r="I1335" s="272"/>
      <c r="J1335" s="226"/>
    </row>
    <row r="1336" spans="1:10">
      <c r="A1336" s="449"/>
      <c r="B1336" s="442"/>
      <c r="C1336" s="442"/>
      <c r="D1336" s="177"/>
      <c r="E1336" s="228" t="s">
        <v>2113</v>
      </c>
      <c r="F1336" s="438"/>
      <c r="G1336" s="438"/>
      <c r="H1336" s="272"/>
      <c r="I1336" s="272"/>
      <c r="J1336" s="226"/>
    </row>
    <row r="1337" spans="1:10">
      <c r="A1337" s="449"/>
      <c r="B1337" s="442"/>
      <c r="C1337" s="442"/>
      <c r="D1337" s="177"/>
      <c r="E1337" s="228" t="s">
        <v>2114</v>
      </c>
      <c r="F1337" s="438"/>
      <c r="G1337" s="438"/>
      <c r="H1337" s="272"/>
      <c r="I1337" s="272"/>
      <c r="J1337" s="226"/>
    </row>
    <row r="1338" spans="1:10">
      <c r="A1338" s="449"/>
      <c r="B1338" s="177" t="s">
        <v>2220</v>
      </c>
      <c r="C1338" s="177" t="s">
        <v>2202</v>
      </c>
      <c r="D1338" s="177"/>
      <c r="E1338" s="177"/>
      <c r="F1338" s="230">
        <v>0</v>
      </c>
      <c r="G1338" s="247">
        <f t="shared" ref="G1338:G1352" si="12">+F1338</f>
        <v>0</v>
      </c>
      <c r="H1338" s="272"/>
      <c r="I1338" s="272"/>
      <c r="J1338" s="226"/>
    </row>
    <row r="1339" spans="1:10">
      <c r="A1339" s="449"/>
      <c r="B1339" s="177" t="s">
        <v>2221</v>
      </c>
      <c r="C1339" s="177" t="s">
        <v>2222</v>
      </c>
      <c r="D1339" s="177"/>
      <c r="E1339" s="177"/>
      <c r="F1339" s="230">
        <v>0</v>
      </c>
      <c r="G1339" s="247">
        <f t="shared" si="12"/>
        <v>0</v>
      </c>
      <c r="H1339" s="272"/>
      <c r="I1339" s="272"/>
      <c r="J1339" s="226"/>
    </row>
    <row r="1340" spans="1:10">
      <c r="A1340" s="449"/>
      <c r="B1340" s="177" t="s">
        <v>2223</v>
      </c>
      <c r="C1340" s="177" t="s">
        <v>2224</v>
      </c>
      <c r="D1340" s="177"/>
      <c r="E1340" s="177"/>
      <c r="F1340" s="230">
        <v>0</v>
      </c>
      <c r="G1340" s="247">
        <f t="shared" si="12"/>
        <v>0</v>
      </c>
      <c r="H1340" s="272"/>
      <c r="I1340" s="272"/>
      <c r="J1340" s="226"/>
    </row>
    <row r="1341" spans="1:10">
      <c r="A1341" s="449"/>
      <c r="B1341" s="177" t="s">
        <v>2225</v>
      </c>
      <c r="C1341" s="177" t="s">
        <v>2202</v>
      </c>
      <c r="D1341" s="177"/>
      <c r="E1341" s="177"/>
      <c r="F1341" s="230">
        <v>0</v>
      </c>
      <c r="G1341" s="247">
        <f t="shared" si="12"/>
        <v>0</v>
      </c>
      <c r="H1341" s="272"/>
      <c r="I1341" s="272"/>
      <c r="J1341" s="226"/>
    </row>
    <row r="1342" spans="1:10">
      <c r="A1342" s="449"/>
      <c r="B1342" s="177" t="s">
        <v>2226</v>
      </c>
      <c r="C1342" s="177" t="s">
        <v>2202</v>
      </c>
      <c r="D1342" s="177"/>
      <c r="E1342" s="177"/>
      <c r="F1342" s="230">
        <v>0</v>
      </c>
      <c r="G1342" s="247">
        <f t="shared" si="12"/>
        <v>0</v>
      </c>
      <c r="H1342" s="272"/>
      <c r="I1342" s="272"/>
      <c r="J1342" s="226"/>
    </row>
    <row r="1343" spans="1:10">
      <c r="A1343" s="449"/>
      <c r="B1343" s="177" t="s">
        <v>2227</v>
      </c>
      <c r="C1343" s="177" t="s">
        <v>2202</v>
      </c>
      <c r="D1343" s="177"/>
      <c r="E1343" s="177"/>
      <c r="F1343" s="230">
        <v>0</v>
      </c>
      <c r="G1343" s="247">
        <f t="shared" si="12"/>
        <v>0</v>
      </c>
      <c r="H1343" s="272"/>
      <c r="I1343" s="272"/>
      <c r="J1343" s="226"/>
    </row>
    <row r="1344" spans="1:10">
      <c r="A1344" s="449"/>
      <c r="B1344" s="177" t="s">
        <v>2228</v>
      </c>
      <c r="C1344" s="177" t="s">
        <v>268</v>
      </c>
      <c r="D1344" s="177"/>
      <c r="E1344" s="177"/>
      <c r="F1344" s="230">
        <v>0</v>
      </c>
      <c r="G1344" s="247">
        <f t="shared" si="12"/>
        <v>0</v>
      </c>
      <c r="H1344" s="272"/>
      <c r="I1344" s="272"/>
      <c r="J1344" s="226"/>
    </row>
    <row r="1345" spans="1:10">
      <c r="A1345" s="449"/>
      <c r="B1345" s="177" t="s">
        <v>2229</v>
      </c>
      <c r="C1345" s="177" t="s">
        <v>268</v>
      </c>
      <c r="D1345" s="177"/>
      <c r="E1345" s="177"/>
      <c r="F1345" s="230">
        <v>0</v>
      </c>
      <c r="G1345" s="247">
        <f t="shared" si="12"/>
        <v>0</v>
      </c>
      <c r="H1345" s="272"/>
      <c r="I1345" s="272"/>
      <c r="J1345" s="226"/>
    </row>
    <row r="1346" spans="1:10">
      <c r="A1346" s="449"/>
      <c r="B1346" s="177" t="s">
        <v>2230</v>
      </c>
      <c r="C1346" s="177" t="s">
        <v>2204</v>
      </c>
      <c r="D1346" s="177"/>
      <c r="E1346" s="177"/>
      <c r="F1346" s="230">
        <v>0</v>
      </c>
      <c r="G1346" s="247">
        <f t="shared" si="12"/>
        <v>0</v>
      </c>
      <c r="H1346" s="272"/>
      <c r="I1346" s="272"/>
      <c r="J1346" s="226"/>
    </row>
    <row r="1347" spans="1:10">
      <c r="A1347" s="449"/>
      <c r="B1347" s="177" t="s">
        <v>2231</v>
      </c>
      <c r="C1347" s="177" t="s">
        <v>2204</v>
      </c>
      <c r="D1347" s="177"/>
      <c r="E1347" s="177"/>
      <c r="F1347" s="230">
        <v>0</v>
      </c>
      <c r="G1347" s="247">
        <f t="shared" si="12"/>
        <v>0</v>
      </c>
      <c r="H1347" s="272"/>
      <c r="I1347" s="272"/>
      <c r="J1347" s="226"/>
    </row>
    <row r="1348" spans="1:10">
      <c r="A1348" s="449"/>
      <c r="B1348" s="177" t="s">
        <v>2232</v>
      </c>
      <c r="C1348" s="177" t="s">
        <v>2202</v>
      </c>
      <c r="D1348" s="177"/>
      <c r="E1348" s="177"/>
      <c r="F1348" s="230">
        <v>0</v>
      </c>
      <c r="G1348" s="247">
        <f t="shared" si="12"/>
        <v>0</v>
      </c>
      <c r="H1348" s="272"/>
      <c r="I1348" s="272"/>
      <c r="J1348" s="226"/>
    </row>
    <row r="1349" spans="1:10">
      <c r="A1349" s="449"/>
      <c r="B1349" s="177" t="s">
        <v>2233</v>
      </c>
      <c r="C1349" s="177" t="s">
        <v>2204</v>
      </c>
      <c r="D1349" s="177"/>
      <c r="E1349" s="177"/>
      <c r="F1349" s="230">
        <v>0</v>
      </c>
      <c r="G1349" s="247">
        <f t="shared" si="12"/>
        <v>0</v>
      </c>
      <c r="H1349" s="272"/>
      <c r="I1349" s="272"/>
      <c r="J1349" s="226"/>
    </row>
    <row r="1350" spans="1:10">
      <c r="A1350" s="449"/>
      <c r="B1350" s="177" t="s">
        <v>2234</v>
      </c>
      <c r="C1350" s="177" t="s">
        <v>2204</v>
      </c>
      <c r="D1350" s="177"/>
      <c r="E1350" s="177"/>
      <c r="F1350" s="230">
        <v>0</v>
      </c>
      <c r="G1350" s="247">
        <f t="shared" si="12"/>
        <v>0</v>
      </c>
      <c r="H1350" s="272"/>
      <c r="I1350" s="272"/>
      <c r="J1350" s="226"/>
    </row>
    <row r="1351" spans="1:10">
      <c r="A1351" s="449"/>
      <c r="B1351" s="177" t="s">
        <v>2235</v>
      </c>
      <c r="C1351" s="177" t="s">
        <v>2202</v>
      </c>
      <c r="D1351" s="177"/>
      <c r="E1351" s="177"/>
      <c r="F1351" s="230">
        <v>0</v>
      </c>
      <c r="G1351" s="247">
        <f t="shared" si="12"/>
        <v>0</v>
      </c>
      <c r="H1351" s="272"/>
      <c r="I1351" s="272"/>
      <c r="J1351" s="226"/>
    </row>
    <row r="1352" spans="1:10" ht="15.75" thickBot="1">
      <c r="A1352" s="450"/>
      <c r="B1352" s="220" t="s">
        <v>2236</v>
      </c>
      <c r="C1352" s="220" t="s">
        <v>2222</v>
      </c>
      <c r="D1352" s="220"/>
      <c r="E1352" s="220"/>
      <c r="F1352" s="230">
        <v>0</v>
      </c>
      <c r="G1352" s="247">
        <f t="shared" si="12"/>
        <v>0</v>
      </c>
      <c r="H1352" s="272"/>
      <c r="I1352" s="272"/>
      <c r="J1352" s="227"/>
    </row>
    <row r="1353" spans="1:10">
      <c r="A1353" s="444" t="s">
        <v>2237</v>
      </c>
      <c r="B1353" s="441" t="s">
        <v>1983</v>
      </c>
      <c r="C1353" s="441"/>
      <c r="D1353" s="219"/>
      <c r="E1353" s="221" t="s">
        <v>2100</v>
      </c>
      <c r="F1353" s="439">
        <v>24</v>
      </c>
      <c r="G1353" s="439">
        <f>+F1353</f>
        <v>24</v>
      </c>
      <c r="H1353" s="273"/>
      <c r="I1353" s="273"/>
      <c r="J1353" s="225"/>
    </row>
    <row r="1354" spans="1:10">
      <c r="A1354" s="445"/>
      <c r="B1354" s="442"/>
      <c r="C1354" s="442"/>
      <c r="D1354" s="177"/>
      <c r="E1354" s="222" t="s">
        <v>1985</v>
      </c>
      <c r="F1354" s="438"/>
      <c r="G1354" s="438"/>
      <c r="H1354" s="272"/>
      <c r="I1354" s="272"/>
      <c r="J1354" s="226"/>
    </row>
    <row r="1355" spans="1:10">
      <c r="A1355" s="445"/>
      <c r="B1355" s="442"/>
      <c r="C1355" s="442"/>
      <c r="D1355" s="177"/>
      <c r="E1355" s="228" t="s">
        <v>2101</v>
      </c>
      <c r="F1355" s="438"/>
      <c r="G1355" s="438"/>
      <c r="H1355" s="272"/>
      <c r="I1355" s="272"/>
      <c r="J1355" s="226"/>
    </row>
    <row r="1356" spans="1:10">
      <c r="A1356" s="445"/>
      <c r="B1356" s="442"/>
      <c r="C1356" s="442"/>
      <c r="D1356" s="177"/>
      <c r="E1356" s="228" t="s">
        <v>2102</v>
      </c>
      <c r="F1356" s="438"/>
      <c r="G1356" s="438"/>
      <c r="H1356" s="272"/>
      <c r="I1356" s="272"/>
      <c r="J1356" s="226"/>
    </row>
    <row r="1357" spans="1:10">
      <c r="A1357" s="445"/>
      <c r="B1357" s="177" t="s">
        <v>2238</v>
      </c>
      <c r="C1357" s="177" t="s">
        <v>268</v>
      </c>
      <c r="D1357" s="177"/>
      <c r="E1357" s="177"/>
      <c r="F1357" s="230">
        <v>0</v>
      </c>
      <c r="G1357" s="247">
        <f>+F1357</f>
        <v>0</v>
      </c>
      <c r="H1357" s="272"/>
      <c r="I1357" s="272"/>
      <c r="J1357" s="226"/>
    </row>
    <row r="1358" spans="1:10">
      <c r="A1358" s="445"/>
      <c r="B1358" s="177" t="s">
        <v>2239</v>
      </c>
      <c r="C1358" s="177" t="s">
        <v>268</v>
      </c>
      <c r="D1358" s="177"/>
      <c r="E1358" s="177"/>
      <c r="F1358" s="230">
        <v>0</v>
      </c>
      <c r="G1358" s="247">
        <f t="shared" ref="G1358:G1362" si="13">+F1358</f>
        <v>0</v>
      </c>
      <c r="H1358" s="272"/>
      <c r="I1358" s="272"/>
      <c r="J1358" s="226"/>
    </row>
    <row r="1359" spans="1:10">
      <c r="A1359" s="445"/>
      <c r="B1359" s="177" t="s">
        <v>2240</v>
      </c>
      <c r="C1359" s="177" t="s">
        <v>2202</v>
      </c>
      <c r="D1359" s="177"/>
      <c r="E1359" s="177"/>
      <c r="F1359" s="231">
        <v>0</v>
      </c>
      <c r="G1359" s="247">
        <f t="shared" si="13"/>
        <v>0</v>
      </c>
      <c r="H1359" s="272"/>
      <c r="I1359" s="272"/>
      <c r="J1359" s="226"/>
    </row>
    <row r="1360" spans="1:10">
      <c r="A1360" s="445"/>
      <c r="B1360" s="177" t="s">
        <v>2241</v>
      </c>
      <c r="C1360" s="177" t="s">
        <v>2202</v>
      </c>
      <c r="D1360" s="177"/>
      <c r="E1360" s="177"/>
      <c r="F1360" s="231">
        <v>0</v>
      </c>
      <c r="G1360" s="247">
        <f t="shared" si="13"/>
        <v>0</v>
      </c>
      <c r="H1360" s="272"/>
      <c r="I1360" s="272"/>
      <c r="J1360" s="226"/>
    </row>
    <row r="1361" spans="1:10">
      <c r="A1361" s="445"/>
      <c r="B1361" s="177" t="s">
        <v>2242</v>
      </c>
      <c r="C1361" s="177" t="s">
        <v>2202</v>
      </c>
      <c r="D1361" s="177"/>
      <c r="E1361" s="177"/>
      <c r="F1361" s="231">
        <v>0</v>
      </c>
      <c r="G1361" s="247">
        <f t="shared" si="13"/>
        <v>0</v>
      </c>
      <c r="H1361" s="272"/>
      <c r="I1361" s="272"/>
      <c r="J1361" s="226"/>
    </row>
    <row r="1362" spans="1:10">
      <c r="A1362" s="445"/>
      <c r="B1362" s="177" t="s">
        <v>2243</v>
      </c>
      <c r="C1362" s="177" t="s">
        <v>2202</v>
      </c>
      <c r="D1362" s="177"/>
      <c r="E1362" s="177"/>
      <c r="F1362" s="231">
        <v>0</v>
      </c>
      <c r="G1362" s="247">
        <f t="shared" si="13"/>
        <v>0</v>
      </c>
      <c r="H1362" s="272"/>
      <c r="I1362" s="272"/>
      <c r="J1362" s="226"/>
    </row>
    <row r="1363" spans="1:10">
      <c r="A1363" s="445"/>
      <c r="B1363" s="442" t="s">
        <v>2030</v>
      </c>
      <c r="C1363" s="442"/>
      <c r="D1363" s="177"/>
      <c r="E1363" s="177" t="s">
        <v>2103</v>
      </c>
      <c r="F1363" s="438">
        <v>0</v>
      </c>
      <c r="G1363" s="438">
        <f>+F1363</f>
        <v>0</v>
      </c>
      <c r="H1363" s="272"/>
      <c r="I1363" s="272"/>
      <c r="J1363" s="226"/>
    </row>
    <row r="1364" spans="1:10">
      <c r="A1364" s="445"/>
      <c r="B1364" s="442"/>
      <c r="C1364" s="442"/>
      <c r="D1364" s="177"/>
      <c r="E1364" s="177" t="s">
        <v>1985</v>
      </c>
      <c r="F1364" s="438"/>
      <c r="G1364" s="438"/>
      <c r="H1364" s="272"/>
      <c r="I1364" s="272"/>
      <c r="J1364" s="226"/>
    </row>
    <row r="1365" spans="1:10">
      <c r="A1365" s="445"/>
      <c r="B1365" s="442"/>
      <c r="C1365" s="442"/>
      <c r="D1365" s="177"/>
      <c r="E1365" s="228" t="s">
        <v>2104</v>
      </c>
      <c r="F1365" s="438"/>
      <c r="G1365" s="438"/>
      <c r="H1365" s="272"/>
      <c r="I1365" s="272"/>
      <c r="J1365" s="226"/>
    </row>
    <row r="1366" spans="1:10">
      <c r="A1366" s="445"/>
      <c r="B1366" s="442"/>
      <c r="C1366" s="442"/>
      <c r="D1366" s="177"/>
      <c r="E1366" s="228" t="s">
        <v>2105</v>
      </c>
      <c r="F1366" s="438"/>
      <c r="G1366" s="438"/>
      <c r="H1366" s="272"/>
      <c r="I1366" s="272"/>
      <c r="J1366" s="226"/>
    </row>
    <row r="1367" spans="1:10">
      <c r="A1367" s="445"/>
      <c r="B1367" s="442"/>
      <c r="C1367" s="442"/>
      <c r="D1367" s="177"/>
      <c r="E1367" s="228" t="s">
        <v>2106</v>
      </c>
      <c r="F1367" s="438"/>
      <c r="G1367" s="438"/>
      <c r="H1367" s="272"/>
      <c r="I1367" s="272"/>
      <c r="J1367" s="226"/>
    </row>
    <row r="1368" spans="1:10">
      <c r="A1368" s="445"/>
      <c r="B1368" s="442"/>
      <c r="C1368" s="442"/>
      <c r="D1368" s="177"/>
      <c r="E1368" s="228" t="s">
        <v>2107</v>
      </c>
      <c r="F1368" s="438"/>
      <c r="G1368" s="438"/>
      <c r="H1368" s="272"/>
      <c r="I1368" s="272"/>
      <c r="J1368" s="226"/>
    </row>
    <row r="1369" spans="1:10">
      <c r="A1369" s="445"/>
      <c r="B1369" s="442"/>
      <c r="C1369" s="442"/>
      <c r="D1369" s="177"/>
      <c r="E1369" s="228" t="s">
        <v>2108</v>
      </c>
      <c r="F1369" s="438"/>
      <c r="G1369" s="438"/>
      <c r="H1369" s="272"/>
      <c r="I1369" s="272"/>
      <c r="J1369" s="226"/>
    </row>
    <row r="1370" spans="1:10">
      <c r="A1370" s="445"/>
      <c r="B1370" s="442"/>
      <c r="C1370" s="442"/>
      <c r="D1370" s="177"/>
      <c r="E1370" s="228" t="s">
        <v>2109</v>
      </c>
      <c r="F1370" s="438"/>
      <c r="G1370" s="438"/>
      <c r="H1370" s="272"/>
      <c r="I1370" s="272"/>
      <c r="J1370" s="226"/>
    </row>
    <row r="1371" spans="1:10">
      <c r="A1371" s="445"/>
      <c r="B1371" s="442"/>
      <c r="C1371" s="442"/>
      <c r="D1371" s="177"/>
      <c r="E1371" s="228" t="s">
        <v>2110</v>
      </c>
      <c r="F1371" s="438"/>
      <c r="G1371" s="438"/>
      <c r="H1371" s="272"/>
      <c r="I1371" s="272"/>
      <c r="J1371" s="226"/>
    </row>
    <row r="1372" spans="1:10">
      <c r="A1372" s="445"/>
      <c r="B1372" s="442"/>
      <c r="C1372" s="442"/>
      <c r="D1372" s="177"/>
      <c r="E1372" s="228" t="s">
        <v>2111</v>
      </c>
      <c r="F1372" s="438"/>
      <c r="G1372" s="438"/>
      <c r="H1372" s="272"/>
      <c r="I1372" s="272"/>
      <c r="J1372" s="226"/>
    </row>
    <row r="1373" spans="1:10">
      <c r="A1373" s="445"/>
      <c r="B1373" s="442"/>
      <c r="C1373" s="442"/>
      <c r="D1373" s="177"/>
      <c r="E1373" s="228" t="s">
        <v>2112</v>
      </c>
      <c r="F1373" s="438"/>
      <c r="G1373" s="438"/>
      <c r="H1373" s="272"/>
      <c r="I1373" s="272"/>
      <c r="J1373" s="226"/>
    </row>
    <row r="1374" spans="1:10">
      <c r="A1374" s="445"/>
      <c r="B1374" s="442"/>
      <c r="C1374" s="442"/>
      <c r="D1374" s="177"/>
      <c r="E1374" s="228" t="s">
        <v>2113</v>
      </c>
      <c r="F1374" s="438"/>
      <c r="G1374" s="438"/>
      <c r="H1374" s="272"/>
      <c r="I1374" s="272"/>
      <c r="J1374" s="226"/>
    </row>
    <row r="1375" spans="1:10">
      <c r="A1375" s="445"/>
      <c r="B1375" s="442"/>
      <c r="C1375" s="442"/>
      <c r="D1375" s="177"/>
      <c r="E1375" s="228" t="s">
        <v>2114</v>
      </c>
      <c r="F1375" s="438"/>
      <c r="G1375" s="438"/>
      <c r="H1375" s="272"/>
      <c r="I1375" s="272"/>
      <c r="J1375" s="226"/>
    </row>
    <row r="1376" spans="1:10">
      <c r="A1376" s="445"/>
      <c r="B1376" s="177" t="s">
        <v>2244</v>
      </c>
      <c r="C1376" s="177" t="s">
        <v>317</v>
      </c>
      <c r="D1376" s="177"/>
      <c r="E1376" s="177"/>
      <c r="F1376" s="230">
        <v>0</v>
      </c>
      <c r="G1376" s="247">
        <f t="shared" ref="G1376:G1383" si="14">+F1376</f>
        <v>0</v>
      </c>
      <c r="H1376" s="272"/>
      <c r="I1376" s="272"/>
      <c r="J1376" s="226"/>
    </row>
    <row r="1377" spans="1:10">
      <c r="A1377" s="445"/>
      <c r="B1377" s="177" t="s">
        <v>2245</v>
      </c>
      <c r="C1377" s="177" t="s">
        <v>317</v>
      </c>
      <c r="D1377" s="177"/>
      <c r="E1377" s="177"/>
      <c r="F1377" s="230">
        <v>0</v>
      </c>
      <c r="G1377" s="247">
        <f t="shared" si="14"/>
        <v>0</v>
      </c>
      <c r="H1377" s="272"/>
      <c r="I1377" s="272"/>
      <c r="J1377" s="226"/>
    </row>
    <row r="1378" spans="1:10">
      <c r="A1378" s="445"/>
      <c r="B1378" s="177" t="s">
        <v>2246</v>
      </c>
      <c r="C1378" s="177" t="s">
        <v>2202</v>
      </c>
      <c r="D1378" s="177"/>
      <c r="E1378" s="177"/>
      <c r="F1378" s="230">
        <v>0</v>
      </c>
      <c r="G1378" s="247">
        <f t="shared" si="14"/>
        <v>0</v>
      </c>
      <c r="H1378" s="272"/>
      <c r="I1378" s="272"/>
      <c r="J1378" s="226"/>
    </row>
    <row r="1379" spans="1:10">
      <c r="A1379" s="445"/>
      <c r="B1379" s="177" t="s">
        <v>2247</v>
      </c>
      <c r="C1379" s="177" t="s">
        <v>2202</v>
      </c>
      <c r="D1379" s="177"/>
      <c r="E1379" s="177"/>
      <c r="F1379" s="231">
        <v>0</v>
      </c>
      <c r="G1379" s="247">
        <f t="shared" si="14"/>
        <v>0</v>
      </c>
      <c r="H1379" s="272"/>
      <c r="I1379" s="272"/>
      <c r="J1379" s="226"/>
    </row>
    <row r="1380" spans="1:10">
      <c r="A1380" s="445"/>
      <c r="B1380" s="177" t="s">
        <v>2248</v>
      </c>
      <c r="C1380" s="177" t="s">
        <v>2202</v>
      </c>
      <c r="D1380" s="177"/>
      <c r="E1380" s="177"/>
      <c r="F1380" s="231">
        <v>0</v>
      </c>
      <c r="G1380" s="247">
        <f t="shared" si="14"/>
        <v>0</v>
      </c>
      <c r="H1380" s="272"/>
      <c r="I1380" s="272"/>
      <c r="J1380" s="226"/>
    </row>
    <row r="1381" spans="1:10">
      <c r="A1381" s="445"/>
      <c r="B1381" s="177" t="s">
        <v>2249</v>
      </c>
      <c r="C1381" s="177" t="s">
        <v>2202</v>
      </c>
      <c r="D1381" s="177"/>
      <c r="E1381" s="177"/>
      <c r="F1381" s="231">
        <v>0</v>
      </c>
      <c r="G1381" s="247">
        <f t="shared" si="14"/>
        <v>0</v>
      </c>
      <c r="H1381" s="272"/>
      <c r="I1381" s="272"/>
      <c r="J1381" s="226"/>
    </row>
    <row r="1382" spans="1:10">
      <c r="A1382" s="445"/>
      <c r="B1382" s="177" t="s">
        <v>2250</v>
      </c>
      <c r="C1382" s="177" t="s">
        <v>2202</v>
      </c>
      <c r="D1382" s="177"/>
      <c r="E1382" s="177"/>
      <c r="F1382" s="231">
        <v>0</v>
      </c>
      <c r="G1382" s="247">
        <f t="shared" si="14"/>
        <v>0</v>
      </c>
      <c r="H1382" s="272"/>
      <c r="I1382" s="272"/>
      <c r="J1382" s="226"/>
    </row>
    <row r="1383" spans="1:10" ht="15.75" thickBot="1">
      <c r="A1383" s="446"/>
      <c r="B1383" s="220" t="s">
        <v>2251</v>
      </c>
      <c r="C1383" s="220" t="s">
        <v>2202</v>
      </c>
      <c r="D1383" s="220"/>
      <c r="E1383" s="220"/>
      <c r="F1383" s="232">
        <v>0</v>
      </c>
      <c r="G1383" s="247">
        <f t="shared" si="14"/>
        <v>0</v>
      </c>
      <c r="H1383" s="272"/>
      <c r="I1383" s="272"/>
      <c r="J1383" s="227"/>
    </row>
    <row r="1384" spans="1:10">
      <c r="A1384" s="444" t="s">
        <v>2252</v>
      </c>
      <c r="B1384" s="219" t="s">
        <v>2253</v>
      </c>
      <c r="C1384" s="219" t="s">
        <v>8</v>
      </c>
      <c r="D1384" s="219"/>
      <c r="E1384" s="219"/>
      <c r="F1384" s="233">
        <v>0</v>
      </c>
      <c r="G1384" s="246">
        <f>+F1384</f>
        <v>0</v>
      </c>
      <c r="H1384" s="273"/>
      <c r="I1384" s="273"/>
      <c r="J1384" s="225"/>
    </row>
    <row r="1385" spans="1:10">
      <c r="A1385" s="445"/>
      <c r="B1385" s="177" t="s">
        <v>2254</v>
      </c>
      <c r="C1385" s="177" t="s">
        <v>8</v>
      </c>
      <c r="D1385" s="177"/>
      <c r="E1385" s="177"/>
      <c r="F1385" s="230">
        <v>0</v>
      </c>
      <c r="G1385" s="247">
        <f>+F1385</f>
        <v>0</v>
      </c>
      <c r="H1385" s="272"/>
      <c r="I1385" s="272"/>
      <c r="J1385" s="226"/>
    </row>
    <row r="1386" spans="1:10">
      <c r="A1386" s="445"/>
      <c r="B1386" s="177" t="s">
        <v>2255</v>
      </c>
      <c r="C1386" s="177" t="s">
        <v>8</v>
      </c>
      <c r="D1386" s="177"/>
      <c r="E1386" s="177"/>
      <c r="F1386" s="230">
        <v>0</v>
      </c>
      <c r="G1386" s="247">
        <f t="shared" ref="G1386:G1389" si="15">+F1386</f>
        <v>0</v>
      </c>
      <c r="H1386" s="272"/>
      <c r="I1386" s="272"/>
      <c r="J1386" s="226"/>
    </row>
    <row r="1387" spans="1:10">
      <c r="A1387" s="445"/>
      <c r="B1387" s="177" t="s">
        <v>2256</v>
      </c>
      <c r="C1387" s="177" t="s">
        <v>8</v>
      </c>
      <c r="D1387" s="177"/>
      <c r="E1387" s="177"/>
      <c r="F1387" s="230">
        <v>0</v>
      </c>
      <c r="G1387" s="247">
        <f t="shared" si="15"/>
        <v>0</v>
      </c>
      <c r="H1387" s="272"/>
      <c r="I1387" s="272"/>
      <c r="J1387" s="226"/>
    </row>
    <row r="1388" spans="1:10">
      <c r="A1388" s="445"/>
      <c r="B1388" s="177" t="s">
        <v>2257</v>
      </c>
      <c r="C1388" s="177" t="s">
        <v>8</v>
      </c>
      <c r="D1388" s="177"/>
      <c r="E1388" s="177"/>
      <c r="F1388" s="230">
        <v>0</v>
      </c>
      <c r="G1388" s="247">
        <f t="shared" si="15"/>
        <v>0</v>
      </c>
      <c r="H1388" s="272"/>
      <c r="I1388" s="272"/>
      <c r="J1388" s="226"/>
    </row>
    <row r="1389" spans="1:10">
      <c r="A1389" s="445"/>
      <c r="B1389" s="177" t="s">
        <v>2258</v>
      </c>
      <c r="C1389" s="177" t="s">
        <v>8</v>
      </c>
      <c r="D1389" s="177"/>
      <c r="E1389" s="177"/>
      <c r="F1389" s="230">
        <v>0</v>
      </c>
      <c r="G1389" s="247">
        <f t="shared" si="15"/>
        <v>0</v>
      </c>
      <c r="H1389" s="272"/>
      <c r="I1389" s="272"/>
      <c r="J1389" s="226"/>
    </row>
    <row r="1390" spans="1:10" ht="32.450000000000003" customHeight="1" thickBot="1">
      <c r="A1390" s="446"/>
      <c r="B1390" s="447" t="s">
        <v>2259</v>
      </c>
      <c r="C1390" s="447"/>
      <c r="D1390" s="447"/>
      <c r="E1390" s="447"/>
      <c r="F1390" s="234"/>
      <c r="G1390" s="234"/>
      <c r="H1390" s="234"/>
      <c r="I1390" s="234"/>
      <c r="J1390" s="227"/>
    </row>
    <row r="1391" spans="1:10">
      <c r="A1391" s="444" t="s">
        <v>2260</v>
      </c>
      <c r="B1391" s="441" t="s">
        <v>2261</v>
      </c>
      <c r="C1391" s="441"/>
      <c r="D1391" s="219"/>
      <c r="E1391" s="219" t="s">
        <v>2262</v>
      </c>
      <c r="F1391" s="439">
        <v>1</v>
      </c>
      <c r="G1391" s="439">
        <f>+F1391*$B$1409</f>
        <v>46</v>
      </c>
      <c r="H1391" s="273"/>
      <c r="I1391" s="273"/>
      <c r="J1391" s="225"/>
    </row>
    <row r="1392" spans="1:10">
      <c r="A1392" s="445"/>
      <c r="B1392" s="442"/>
      <c r="C1392" s="442"/>
      <c r="D1392" s="177"/>
      <c r="E1392" s="177" t="s">
        <v>1985</v>
      </c>
      <c r="F1392" s="438"/>
      <c r="G1392" s="438"/>
      <c r="H1392" s="272"/>
      <c r="I1392" s="272"/>
      <c r="J1392" s="226"/>
    </row>
    <row r="1393" spans="1:10">
      <c r="A1393" s="445"/>
      <c r="B1393" s="442"/>
      <c r="C1393" s="442"/>
      <c r="D1393" s="177"/>
      <c r="E1393" s="228" t="s">
        <v>2001</v>
      </c>
      <c r="F1393" s="438"/>
      <c r="G1393" s="438"/>
      <c r="H1393" s="272"/>
      <c r="I1393" s="272"/>
      <c r="J1393" s="226"/>
    </row>
    <row r="1394" spans="1:10">
      <c r="A1394" s="445"/>
      <c r="B1394" s="442"/>
      <c r="C1394" s="442"/>
      <c r="D1394" s="177"/>
      <c r="E1394" s="228" t="s">
        <v>2263</v>
      </c>
      <c r="F1394" s="438"/>
      <c r="G1394" s="438"/>
      <c r="H1394" s="272"/>
      <c r="I1394" s="272"/>
      <c r="J1394" s="226"/>
    </row>
    <row r="1395" spans="1:10" ht="15.75" thickBot="1">
      <c r="A1395" s="446"/>
      <c r="B1395" s="443"/>
      <c r="C1395" s="443"/>
      <c r="D1395" s="220"/>
      <c r="E1395" s="229" t="s">
        <v>2264</v>
      </c>
      <c r="F1395" s="440"/>
      <c r="G1395" s="440"/>
      <c r="H1395" s="274"/>
      <c r="I1395" s="274"/>
      <c r="J1395" s="227"/>
    </row>
    <row r="1396" spans="1:10">
      <c r="A1396" s="444" t="s">
        <v>2265</v>
      </c>
      <c r="B1396" s="441" t="s">
        <v>2261</v>
      </c>
      <c r="C1396" s="441"/>
      <c r="D1396" s="219"/>
      <c r="E1396" s="219" t="s">
        <v>2262</v>
      </c>
      <c r="F1396" s="439">
        <v>0</v>
      </c>
      <c r="G1396" s="439">
        <f>+F1396</f>
        <v>0</v>
      </c>
      <c r="H1396" s="273"/>
      <c r="I1396" s="273"/>
      <c r="J1396" s="225"/>
    </row>
    <row r="1397" spans="1:10">
      <c r="A1397" s="445"/>
      <c r="B1397" s="442"/>
      <c r="C1397" s="442"/>
      <c r="D1397" s="177"/>
      <c r="E1397" s="177" t="s">
        <v>1985</v>
      </c>
      <c r="F1397" s="438"/>
      <c r="G1397" s="438"/>
      <c r="H1397" s="272"/>
      <c r="I1397" s="272"/>
      <c r="J1397" s="226"/>
    </row>
    <row r="1398" spans="1:10">
      <c r="A1398" s="445"/>
      <c r="B1398" s="442"/>
      <c r="C1398" s="442"/>
      <c r="D1398" s="177"/>
      <c r="E1398" s="228" t="s">
        <v>2001</v>
      </c>
      <c r="F1398" s="438"/>
      <c r="G1398" s="438"/>
      <c r="H1398" s="272"/>
      <c r="I1398" s="272"/>
      <c r="J1398" s="226"/>
    </row>
    <row r="1399" spans="1:10">
      <c r="A1399" s="445"/>
      <c r="B1399" s="442"/>
      <c r="C1399" s="442"/>
      <c r="D1399" s="177"/>
      <c r="E1399" s="228" t="s">
        <v>2263</v>
      </c>
      <c r="F1399" s="438"/>
      <c r="G1399" s="438"/>
      <c r="H1399" s="272"/>
      <c r="I1399" s="272"/>
      <c r="J1399" s="226"/>
    </row>
    <row r="1400" spans="1:10" ht="15.75" thickBot="1">
      <c r="A1400" s="446"/>
      <c r="B1400" s="443"/>
      <c r="C1400" s="443"/>
      <c r="D1400" s="220"/>
      <c r="E1400" s="229" t="s">
        <v>2264</v>
      </c>
      <c r="F1400" s="440"/>
      <c r="G1400" s="440"/>
      <c r="H1400" s="274"/>
      <c r="I1400" s="274"/>
      <c r="J1400" s="227"/>
    </row>
    <row r="1401" spans="1:10">
      <c r="E1401" s="138" t="s">
        <v>159</v>
      </c>
      <c r="F1401">
        <f>SUM(F2:F1400)</f>
        <v>166</v>
      </c>
      <c r="G1401">
        <f>SUM(G2:G1400)</f>
        <v>1523</v>
      </c>
    </row>
    <row r="1402" spans="1:10" ht="30">
      <c r="A1402" s="285" t="s">
        <v>497</v>
      </c>
      <c r="B1402" s="286">
        <v>1</v>
      </c>
    </row>
    <row r="1405" spans="1:10">
      <c r="A1405" t="s">
        <v>2351</v>
      </c>
      <c r="B1405" s="218">
        <v>2</v>
      </c>
    </row>
    <row r="1407" spans="1:10">
      <c r="A1407" t="s">
        <v>2287</v>
      </c>
      <c r="B1407">
        <v>32</v>
      </c>
    </row>
    <row r="1408" spans="1:10">
      <c r="A1408" t="s">
        <v>2298</v>
      </c>
      <c r="B1408">
        <v>14</v>
      </c>
    </row>
    <row r="1409" spans="1:2">
      <c r="A1409" s="294" t="s">
        <v>2299</v>
      </c>
      <c r="B1409" s="288">
        <f>SUM(B1407:B1408)</f>
        <v>46</v>
      </c>
    </row>
  </sheetData>
  <mergeCells count="382">
    <mergeCell ref="G1261:G1290"/>
    <mergeCell ref="G1291:G1303"/>
    <mergeCell ref="G1304:G1307"/>
    <mergeCell ref="G1325:G1337"/>
    <mergeCell ref="G1353:G1356"/>
    <mergeCell ref="G1363:G1375"/>
    <mergeCell ref="G1391:G1395"/>
    <mergeCell ref="G1396:G1400"/>
    <mergeCell ref="G1116:G1126"/>
    <mergeCell ref="G1127:G1137"/>
    <mergeCell ref="G1138:G1167"/>
    <mergeCell ref="G1168:G1197"/>
    <mergeCell ref="G1198:G1208"/>
    <mergeCell ref="G1209:G1221"/>
    <mergeCell ref="G1222:G1235"/>
    <mergeCell ref="G1236:G1246"/>
    <mergeCell ref="G1247:G1257"/>
    <mergeCell ref="G936:G949"/>
    <mergeCell ref="G950:G960"/>
    <mergeCell ref="G961:G971"/>
    <mergeCell ref="G986:G1015"/>
    <mergeCell ref="G1018:G1047"/>
    <mergeCell ref="G1048:G1077"/>
    <mergeCell ref="G1078:G1088"/>
    <mergeCell ref="G1089:G1101"/>
    <mergeCell ref="G1102:G1115"/>
    <mergeCell ref="G797:G809"/>
    <mergeCell ref="G810:G823"/>
    <mergeCell ref="G824:G834"/>
    <mergeCell ref="G835:G845"/>
    <mergeCell ref="G846:G851"/>
    <mergeCell ref="G852:G881"/>
    <mergeCell ref="G882:G911"/>
    <mergeCell ref="G912:G922"/>
    <mergeCell ref="G923:G935"/>
    <mergeCell ref="G640:G671"/>
    <mergeCell ref="G672:G684"/>
    <mergeCell ref="G685:G698"/>
    <mergeCell ref="G701:G706"/>
    <mergeCell ref="G707:G719"/>
    <mergeCell ref="G720:G725"/>
    <mergeCell ref="G726:G755"/>
    <mergeCell ref="G756:G785"/>
    <mergeCell ref="G786:G796"/>
    <mergeCell ref="G552:G555"/>
    <mergeCell ref="G556:G568"/>
    <mergeCell ref="G569:G575"/>
    <mergeCell ref="G576:G579"/>
    <mergeCell ref="G580:G584"/>
    <mergeCell ref="G585:G597"/>
    <mergeCell ref="G598:G601"/>
    <mergeCell ref="G602:G605"/>
    <mergeCell ref="G610:G639"/>
    <mergeCell ref="G397:G398"/>
    <mergeCell ref="G399:G428"/>
    <mergeCell ref="G429:G439"/>
    <mergeCell ref="G440:G452"/>
    <mergeCell ref="G453:G466"/>
    <mergeCell ref="G467:G477"/>
    <mergeCell ref="G478:G488"/>
    <mergeCell ref="G492:G521"/>
    <mergeCell ref="G522:G551"/>
    <mergeCell ref="G321:G334"/>
    <mergeCell ref="G335:G345"/>
    <mergeCell ref="G346:G356"/>
    <mergeCell ref="G357:G358"/>
    <mergeCell ref="G359:G360"/>
    <mergeCell ref="G361:G390"/>
    <mergeCell ref="G391:G392"/>
    <mergeCell ref="G393:G394"/>
    <mergeCell ref="G395:G396"/>
    <mergeCell ref="G176:G186"/>
    <mergeCell ref="G187:G199"/>
    <mergeCell ref="G200:G213"/>
    <mergeCell ref="G214:G224"/>
    <mergeCell ref="G225:G235"/>
    <mergeCell ref="G237:G266"/>
    <mergeCell ref="G267:G296"/>
    <mergeCell ref="G297:G307"/>
    <mergeCell ref="G308:G320"/>
    <mergeCell ref="G5:G10"/>
    <mergeCell ref="G11:G17"/>
    <mergeCell ref="G19:G48"/>
    <mergeCell ref="G50:G79"/>
    <mergeCell ref="G80:G90"/>
    <mergeCell ref="G91:G104"/>
    <mergeCell ref="G105:G115"/>
    <mergeCell ref="G116:G145"/>
    <mergeCell ref="G146:G175"/>
    <mergeCell ref="A2:A4"/>
    <mergeCell ref="F1396:F1400"/>
    <mergeCell ref="F1391:F1395"/>
    <mergeCell ref="A569:A597"/>
    <mergeCell ref="A552:A568"/>
    <mergeCell ref="A357:A488"/>
    <mergeCell ref="A236:A356"/>
    <mergeCell ref="A116:A235"/>
    <mergeCell ref="A5:A115"/>
    <mergeCell ref="A1391:A1395"/>
    <mergeCell ref="A1384:A1390"/>
    <mergeCell ref="A1353:A1383"/>
    <mergeCell ref="A720:A845"/>
    <mergeCell ref="A701:A719"/>
    <mergeCell ref="A598:A699"/>
    <mergeCell ref="A489:A551"/>
    <mergeCell ref="A1396:A1400"/>
    <mergeCell ref="A1304:A1352"/>
    <mergeCell ref="A1261:A1303"/>
    <mergeCell ref="A1138:A1260"/>
    <mergeCell ref="A1018:A1137"/>
    <mergeCell ref="A977:A1017"/>
    <mergeCell ref="A975:A976"/>
    <mergeCell ref="A972:A973"/>
    <mergeCell ref="A846:A971"/>
    <mergeCell ref="B1390:E1390"/>
    <mergeCell ref="B1391:B1395"/>
    <mergeCell ref="C1391:C1395"/>
    <mergeCell ref="B1396:B1400"/>
    <mergeCell ref="C1396:C1400"/>
    <mergeCell ref="B1353:B1356"/>
    <mergeCell ref="C1353:C1356"/>
    <mergeCell ref="B1363:B1375"/>
    <mergeCell ref="C1363:C1375"/>
    <mergeCell ref="B1291:B1303"/>
    <mergeCell ref="C1291:C1303"/>
    <mergeCell ref="B1304:B1307"/>
    <mergeCell ref="C1304:C1307"/>
    <mergeCell ref="B1325:B1337"/>
    <mergeCell ref="C1325:C1337"/>
    <mergeCell ref="B1236:B1246"/>
    <mergeCell ref="C1236:C1246"/>
    <mergeCell ref="B1247:B1257"/>
    <mergeCell ref="C1247:C1257"/>
    <mergeCell ref="B1261:B1290"/>
    <mergeCell ref="C1261:C1290"/>
    <mergeCell ref="B1198:B1208"/>
    <mergeCell ref="C1198:C1208"/>
    <mergeCell ref="B1209:B1221"/>
    <mergeCell ref="C1209:C1221"/>
    <mergeCell ref="B1222:B1235"/>
    <mergeCell ref="C1222:C1235"/>
    <mergeCell ref="B1127:B1137"/>
    <mergeCell ref="C1127:C1137"/>
    <mergeCell ref="B1138:B1167"/>
    <mergeCell ref="C1138:C1167"/>
    <mergeCell ref="B1168:B1197"/>
    <mergeCell ref="C1168:C1197"/>
    <mergeCell ref="B1089:B1101"/>
    <mergeCell ref="C1089:C1101"/>
    <mergeCell ref="B1102:B1115"/>
    <mergeCell ref="C1102:C1115"/>
    <mergeCell ref="B1116:B1126"/>
    <mergeCell ref="C1116:C1126"/>
    <mergeCell ref="B1018:B1047"/>
    <mergeCell ref="C1018:C1047"/>
    <mergeCell ref="B1048:B1077"/>
    <mergeCell ref="C1048:C1077"/>
    <mergeCell ref="B1078:B1088"/>
    <mergeCell ref="C1078:C1088"/>
    <mergeCell ref="B986:B1015"/>
    <mergeCell ref="C986:C1015"/>
    <mergeCell ref="B936:B949"/>
    <mergeCell ref="C936:C949"/>
    <mergeCell ref="B950:B960"/>
    <mergeCell ref="C950:C960"/>
    <mergeCell ref="B961:B971"/>
    <mergeCell ref="C961:C971"/>
    <mergeCell ref="B882:B911"/>
    <mergeCell ref="C882:C911"/>
    <mergeCell ref="B912:B922"/>
    <mergeCell ref="C912:C922"/>
    <mergeCell ref="B923:B935"/>
    <mergeCell ref="C923:C935"/>
    <mergeCell ref="B835:B845"/>
    <mergeCell ref="C835:C845"/>
    <mergeCell ref="B846:B851"/>
    <mergeCell ref="C846:C851"/>
    <mergeCell ref="B852:B881"/>
    <mergeCell ref="C852:C881"/>
    <mergeCell ref="B797:B809"/>
    <mergeCell ref="C797:C809"/>
    <mergeCell ref="B810:B823"/>
    <mergeCell ref="C810:C823"/>
    <mergeCell ref="B824:B834"/>
    <mergeCell ref="C824:C834"/>
    <mergeCell ref="B726:B755"/>
    <mergeCell ref="C726:C755"/>
    <mergeCell ref="B756:B785"/>
    <mergeCell ref="C756:C785"/>
    <mergeCell ref="B786:B796"/>
    <mergeCell ref="C786:C796"/>
    <mergeCell ref="B701:B706"/>
    <mergeCell ref="C701:C706"/>
    <mergeCell ref="B707:B719"/>
    <mergeCell ref="C707:C719"/>
    <mergeCell ref="B720:B725"/>
    <mergeCell ref="C720:C725"/>
    <mergeCell ref="B672:B684"/>
    <mergeCell ref="C672:C684"/>
    <mergeCell ref="B685:B698"/>
    <mergeCell ref="C685:C698"/>
    <mergeCell ref="B602:B605"/>
    <mergeCell ref="C602:C605"/>
    <mergeCell ref="B610:B639"/>
    <mergeCell ref="C610:C639"/>
    <mergeCell ref="B640:B671"/>
    <mergeCell ref="C640:C671"/>
    <mergeCell ref="B580:B584"/>
    <mergeCell ref="C580:C584"/>
    <mergeCell ref="B585:B597"/>
    <mergeCell ref="C585:C597"/>
    <mergeCell ref="B598:B601"/>
    <mergeCell ref="C598:C601"/>
    <mergeCell ref="B556:B568"/>
    <mergeCell ref="C556:C568"/>
    <mergeCell ref="B569:B575"/>
    <mergeCell ref="C569:C575"/>
    <mergeCell ref="B576:B579"/>
    <mergeCell ref="C576:C579"/>
    <mergeCell ref="B492:B521"/>
    <mergeCell ref="C492:C521"/>
    <mergeCell ref="B522:B551"/>
    <mergeCell ref="C522:C551"/>
    <mergeCell ref="B552:B555"/>
    <mergeCell ref="C552:C555"/>
    <mergeCell ref="B467:B477"/>
    <mergeCell ref="C467:C477"/>
    <mergeCell ref="B478:B488"/>
    <mergeCell ref="C478:C488"/>
    <mergeCell ref="B489:B490"/>
    <mergeCell ref="C489:C490"/>
    <mergeCell ref="B429:B439"/>
    <mergeCell ref="C429:C439"/>
    <mergeCell ref="B440:B452"/>
    <mergeCell ref="C440:C452"/>
    <mergeCell ref="B453:B466"/>
    <mergeCell ref="C453:C466"/>
    <mergeCell ref="B395:B396"/>
    <mergeCell ref="C395:C396"/>
    <mergeCell ref="B397:B398"/>
    <mergeCell ref="C397:C398"/>
    <mergeCell ref="B399:B428"/>
    <mergeCell ref="C399:C428"/>
    <mergeCell ref="B361:B390"/>
    <mergeCell ref="C361:C390"/>
    <mergeCell ref="B391:B392"/>
    <mergeCell ref="C391:C392"/>
    <mergeCell ref="B393:B394"/>
    <mergeCell ref="C393:C394"/>
    <mergeCell ref="B346:B356"/>
    <mergeCell ref="C346:C356"/>
    <mergeCell ref="B357:B358"/>
    <mergeCell ref="C357:C358"/>
    <mergeCell ref="B359:B360"/>
    <mergeCell ref="C359:C360"/>
    <mergeCell ref="B308:B320"/>
    <mergeCell ref="C308:C320"/>
    <mergeCell ref="B321:B334"/>
    <mergeCell ref="C321:C334"/>
    <mergeCell ref="B335:B345"/>
    <mergeCell ref="C335:C345"/>
    <mergeCell ref="B237:B266"/>
    <mergeCell ref="C237:C266"/>
    <mergeCell ref="B267:B296"/>
    <mergeCell ref="C267:C296"/>
    <mergeCell ref="B297:B307"/>
    <mergeCell ref="C297:C307"/>
    <mergeCell ref="B200:B213"/>
    <mergeCell ref="C200:C213"/>
    <mergeCell ref="B214:B224"/>
    <mergeCell ref="C214:C224"/>
    <mergeCell ref="B225:B235"/>
    <mergeCell ref="C225:C235"/>
    <mergeCell ref="B146:B175"/>
    <mergeCell ref="C146:C175"/>
    <mergeCell ref="B176:B186"/>
    <mergeCell ref="C176:C186"/>
    <mergeCell ref="B187:B199"/>
    <mergeCell ref="C187:C199"/>
    <mergeCell ref="C91:C104"/>
    <mergeCell ref="B105:B115"/>
    <mergeCell ref="C105:C115"/>
    <mergeCell ref="B116:B145"/>
    <mergeCell ref="C116:C145"/>
    <mergeCell ref="B19:B48"/>
    <mergeCell ref="C19:C48"/>
    <mergeCell ref="B50:B79"/>
    <mergeCell ref="C50:C79"/>
    <mergeCell ref="B80:B90"/>
    <mergeCell ref="C80:C90"/>
    <mergeCell ref="B5:B10"/>
    <mergeCell ref="C5:C10"/>
    <mergeCell ref="B11:B17"/>
    <mergeCell ref="C11:C17"/>
    <mergeCell ref="F1363:F1375"/>
    <mergeCell ref="F1353:F1356"/>
    <mergeCell ref="F1325:F1337"/>
    <mergeCell ref="F1304:F1307"/>
    <mergeCell ref="F1291:F1303"/>
    <mergeCell ref="F1261:F1290"/>
    <mergeCell ref="F5:F10"/>
    <mergeCell ref="F11:F17"/>
    <mergeCell ref="F19:F48"/>
    <mergeCell ref="F50:F79"/>
    <mergeCell ref="F80:F90"/>
    <mergeCell ref="F91:F104"/>
    <mergeCell ref="F105:F115"/>
    <mergeCell ref="F116:F145"/>
    <mergeCell ref="F146:F175"/>
    <mergeCell ref="F176:F186"/>
    <mergeCell ref="F187:F199"/>
    <mergeCell ref="F200:F213"/>
    <mergeCell ref="F214:F224"/>
    <mergeCell ref="B91:B104"/>
    <mergeCell ref="F225:F235"/>
    <mergeCell ref="F237:F266"/>
    <mergeCell ref="F267:F296"/>
    <mergeCell ref="F297:F307"/>
    <mergeCell ref="F308:F320"/>
    <mergeCell ref="F321:F334"/>
    <mergeCell ref="F335:F345"/>
    <mergeCell ref="F346:F356"/>
    <mergeCell ref="F357:F358"/>
    <mergeCell ref="F359:F360"/>
    <mergeCell ref="F361:F390"/>
    <mergeCell ref="F391:F392"/>
    <mergeCell ref="F393:F394"/>
    <mergeCell ref="F395:F396"/>
    <mergeCell ref="F397:F398"/>
    <mergeCell ref="F399:F428"/>
    <mergeCell ref="F429:F439"/>
    <mergeCell ref="F440:F452"/>
    <mergeCell ref="F453:F466"/>
    <mergeCell ref="F467:F477"/>
    <mergeCell ref="F478:F488"/>
    <mergeCell ref="F492:F521"/>
    <mergeCell ref="F522:F551"/>
    <mergeCell ref="F552:F555"/>
    <mergeCell ref="F556:F568"/>
    <mergeCell ref="F569:F575"/>
    <mergeCell ref="F576:F579"/>
    <mergeCell ref="F580:F584"/>
    <mergeCell ref="F585:F597"/>
    <mergeCell ref="F598:F601"/>
    <mergeCell ref="F602:F605"/>
    <mergeCell ref="F610:F639"/>
    <mergeCell ref="F640:F671"/>
    <mergeCell ref="F672:F684"/>
    <mergeCell ref="F685:F698"/>
    <mergeCell ref="F701:F706"/>
    <mergeCell ref="F707:F719"/>
    <mergeCell ref="F720:F725"/>
    <mergeCell ref="F726:F755"/>
    <mergeCell ref="F756:F785"/>
    <mergeCell ref="F786:F796"/>
    <mergeCell ref="F797:F809"/>
    <mergeCell ref="F810:F823"/>
    <mergeCell ref="F824:F834"/>
    <mergeCell ref="F835:F845"/>
    <mergeCell ref="F846:F851"/>
    <mergeCell ref="F852:F881"/>
    <mergeCell ref="F882:F911"/>
    <mergeCell ref="F912:F922"/>
    <mergeCell ref="F923:F935"/>
    <mergeCell ref="F936:F949"/>
    <mergeCell ref="F950:F960"/>
    <mergeCell ref="F961:F971"/>
    <mergeCell ref="F986:F1015"/>
    <mergeCell ref="F1198:F1208"/>
    <mergeCell ref="F1209:F1221"/>
    <mergeCell ref="F1222:F1235"/>
    <mergeCell ref="F1236:F1246"/>
    <mergeCell ref="F1247:F1257"/>
    <mergeCell ref="F1018:F1047"/>
    <mergeCell ref="F1048:F1077"/>
    <mergeCell ref="F1078:F1088"/>
    <mergeCell ref="F1089:F1101"/>
    <mergeCell ref="F1102:F1115"/>
    <mergeCell ref="F1116:F1126"/>
    <mergeCell ref="F1127:F1137"/>
    <mergeCell ref="F1138:F1167"/>
    <mergeCell ref="F1168:F119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3"/>
  <sheetViews>
    <sheetView zoomScale="110" zoomScaleNormal="110" zoomScalePageLayoutView="70" workbookViewId="0"/>
  </sheetViews>
  <sheetFormatPr defaultColWidth="8.85546875" defaultRowHeight="15"/>
  <cols>
    <col min="1" max="1" width="18.42578125" bestFit="1" customWidth="1"/>
    <col min="2" max="2" width="15.42578125" customWidth="1"/>
    <col min="3" max="3" width="9.140625" customWidth="1"/>
    <col min="4" max="4" width="44.85546875" customWidth="1"/>
    <col min="5" max="5" width="92" customWidth="1"/>
    <col min="6" max="6" width="20.42578125" bestFit="1" customWidth="1"/>
    <col min="7" max="7" width="19.28515625" bestFit="1" customWidth="1"/>
  </cols>
  <sheetData>
    <row r="1" spans="1:7" ht="15" customHeight="1">
      <c r="A1" s="126" t="s">
        <v>212</v>
      </c>
      <c r="B1" s="126" t="s">
        <v>1163</v>
      </c>
      <c r="C1" s="126" t="s">
        <v>1164</v>
      </c>
      <c r="D1" s="126" t="s">
        <v>1165</v>
      </c>
      <c r="E1" s="126" t="s">
        <v>307</v>
      </c>
      <c r="F1" s="126" t="s">
        <v>292</v>
      </c>
      <c r="G1" s="126" t="s">
        <v>243</v>
      </c>
    </row>
    <row r="2" spans="1:7">
      <c r="A2" s="165" t="s">
        <v>66</v>
      </c>
      <c r="B2" s="166"/>
      <c r="C2" s="165" t="s">
        <v>777</v>
      </c>
      <c r="D2" s="165" t="s">
        <v>4221</v>
      </c>
      <c r="E2" s="166" t="s">
        <v>4222</v>
      </c>
      <c r="F2" s="113">
        <v>1</v>
      </c>
      <c r="G2" s="113"/>
    </row>
    <row r="3" spans="1:7">
      <c r="A3" s="165" t="s">
        <v>66</v>
      </c>
      <c r="B3" s="166"/>
      <c r="C3" s="165" t="s">
        <v>892</v>
      </c>
      <c r="D3" s="165" t="s">
        <v>4223</v>
      </c>
      <c r="E3" s="166" t="s">
        <v>4224</v>
      </c>
      <c r="F3" s="113">
        <v>1</v>
      </c>
      <c r="G3" s="113"/>
    </row>
    <row r="4" spans="1:7">
      <c r="A4" s="165" t="s">
        <v>66</v>
      </c>
      <c r="B4" s="166"/>
      <c r="C4" s="165" t="s">
        <v>892</v>
      </c>
      <c r="D4" s="165" t="s">
        <v>4225</v>
      </c>
      <c r="E4" s="166" t="s">
        <v>4226</v>
      </c>
      <c r="F4" s="113">
        <v>1</v>
      </c>
      <c r="G4" s="113"/>
    </row>
    <row r="5" spans="1:7">
      <c r="A5" s="165" t="s">
        <v>66</v>
      </c>
      <c r="B5" s="166"/>
      <c r="C5" s="165" t="s">
        <v>777</v>
      </c>
      <c r="D5" s="165" t="s">
        <v>4227</v>
      </c>
      <c r="E5" s="166" t="s">
        <v>4228</v>
      </c>
      <c r="F5" s="113">
        <v>1</v>
      </c>
      <c r="G5" s="113"/>
    </row>
    <row r="6" spans="1:7">
      <c r="A6" s="165" t="s">
        <v>66</v>
      </c>
      <c r="B6" s="166"/>
      <c r="C6" s="165" t="s">
        <v>892</v>
      </c>
      <c r="D6" s="165" t="s">
        <v>4229</v>
      </c>
      <c r="E6" s="166" t="s">
        <v>4230</v>
      </c>
      <c r="F6" s="113">
        <v>1</v>
      </c>
      <c r="G6" s="113"/>
    </row>
    <row r="7" spans="1:7">
      <c r="A7" s="165" t="s">
        <v>66</v>
      </c>
      <c r="B7" s="166"/>
      <c r="C7" s="165" t="s">
        <v>892</v>
      </c>
      <c r="D7" s="165" t="s">
        <v>4231</v>
      </c>
      <c r="E7" s="166" t="s">
        <v>4232</v>
      </c>
      <c r="F7" s="113">
        <v>1</v>
      </c>
      <c r="G7" s="113"/>
    </row>
    <row r="8" spans="1:7">
      <c r="A8" s="165" t="s">
        <v>66</v>
      </c>
      <c r="B8" s="166"/>
      <c r="C8" s="165" t="s">
        <v>892</v>
      </c>
      <c r="D8" s="165" t="s">
        <v>4233</v>
      </c>
      <c r="E8" s="166" t="s">
        <v>4234</v>
      </c>
      <c r="F8" s="113">
        <v>1</v>
      </c>
      <c r="G8" s="113"/>
    </row>
    <row r="9" spans="1:7">
      <c r="A9" s="165" t="s">
        <v>66</v>
      </c>
      <c r="B9" s="166"/>
      <c r="C9" s="165" t="s">
        <v>892</v>
      </c>
      <c r="D9" s="165" t="s">
        <v>4235</v>
      </c>
      <c r="E9" s="166" t="s">
        <v>4236</v>
      </c>
      <c r="F9" s="113">
        <v>1</v>
      </c>
      <c r="G9" s="113"/>
    </row>
    <row r="10" spans="1:7">
      <c r="A10" s="165" t="s">
        <v>66</v>
      </c>
      <c r="B10" s="166"/>
      <c r="C10" s="165" t="s">
        <v>892</v>
      </c>
      <c r="D10" s="165" t="s">
        <v>4237</v>
      </c>
      <c r="E10" s="166" t="s">
        <v>4238</v>
      </c>
      <c r="F10" s="113">
        <v>1</v>
      </c>
      <c r="G10" s="113"/>
    </row>
    <row r="11" spans="1:7">
      <c r="A11" s="165" t="s">
        <v>66</v>
      </c>
      <c r="B11" s="166"/>
      <c r="C11" s="165" t="s">
        <v>892</v>
      </c>
      <c r="D11" s="165" t="s">
        <v>4239</v>
      </c>
      <c r="E11" s="166" t="s">
        <v>4240</v>
      </c>
      <c r="F11" s="113">
        <v>1</v>
      </c>
      <c r="G11" s="113"/>
    </row>
    <row r="12" spans="1:7">
      <c r="A12" s="165" t="s">
        <v>66</v>
      </c>
      <c r="B12" s="166"/>
      <c r="C12" s="165" t="s">
        <v>892</v>
      </c>
      <c r="D12" s="165" t="s">
        <v>4241</v>
      </c>
      <c r="E12" s="166" t="s">
        <v>4242</v>
      </c>
      <c r="F12" s="113">
        <v>1</v>
      </c>
      <c r="G12" s="113"/>
    </row>
    <row r="13" spans="1:7">
      <c r="A13" s="165" t="s">
        <v>66</v>
      </c>
      <c r="B13" s="166"/>
      <c r="C13" s="165" t="s">
        <v>892</v>
      </c>
      <c r="D13" s="165" t="s">
        <v>4243</v>
      </c>
      <c r="E13" s="166" t="s">
        <v>4244</v>
      </c>
      <c r="F13" s="113">
        <v>1</v>
      </c>
      <c r="G13" s="113"/>
    </row>
    <row r="14" spans="1:7">
      <c r="A14" s="165" t="s">
        <v>66</v>
      </c>
      <c r="B14" s="166"/>
      <c r="C14" s="165" t="s">
        <v>892</v>
      </c>
      <c r="D14" s="165" t="s">
        <v>4245</v>
      </c>
      <c r="E14" s="166" t="s">
        <v>4246</v>
      </c>
      <c r="F14" s="113">
        <v>1</v>
      </c>
      <c r="G14" s="113"/>
    </row>
    <row r="15" spans="1:7">
      <c r="A15" s="165" t="s">
        <v>66</v>
      </c>
      <c r="B15" s="166"/>
      <c r="C15" s="165" t="s">
        <v>892</v>
      </c>
      <c r="D15" s="165" t="s">
        <v>4247</v>
      </c>
      <c r="E15" s="166" t="s">
        <v>4248</v>
      </c>
      <c r="F15" s="113">
        <v>1</v>
      </c>
      <c r="G15" s="113"/>
    </row>
    <row r="16" spans="1:7">
      <c r="A16" s="165" t="s">
        <v>66</v>
      </c>
      <c r="B16" s="166"/>
      <c r="C16" s="165" t="s">
        <v>892</v>
      </c>
      <c r="D16" s="165" t="s">
        <v>4249</v>
      </c>
      <c r="E16" s="166" t="s">
        <v>4250</v>
      </c>
      <c r="F16" s="113">
        <v>1</v>
      </c>
      <c r="G16" s="113"/>
    </row>
    <row r="17" spans="1:7">
      <c r="A17" s="165" t="s">
        <v>66</v>
      </c>
      <c r="B17" s="166"/>
      <c r="C17" s="165" t="s">
        <v>334</v>
      </c>
      <c r="D17" s="165" t="s">
        <v>4251</v>
      </c>
      <c r="E17" s="166" t="s">
        <v>4252</v>
      </c>
      <c r="F17" s="113">
        <v>1</v>
      </c>
      <c r="G17" s="113"/>
    </row>
    <row r="18" spans="1:7">
      <c r="A18" s="165" t="s">
        <v>66</v>
      </c>
      <c r="B18" s="166"/>
      <c r="C18" s="165" t="s">
        <v>334</v>
      </c>
      <c r="D18" s="165" t="s">
        <v>4253</v>
      </c>
      <c r="E18" s="166" t="s">
        <v>4254</v>
      </c>
      <c r="F18" s="113">
        <v>1</v>
      </c>
      <c r="G18" s="113"/>
    </row>
    <row r="19" spans="1:7">
      <c r="A19" s="165" t="s">
        <v>66</v>
      </c>
      <c r="B19" s="166"/>
      <c r="C19" s="165" t="s">
        <v>892</v>
      </c>
      <c r="D19" s="165" t="s">
        <v>4255</v>
      </c>
      <c r="E19" s="166" t="s">
        <v>4256</v>
      </c>
      <c r="F19" s="113">
        <v>1</v>
      </c>
      <c r="G19" s="113"/>
    </row>
    <row r="20" spans="1:7">
      <c r="A20" s="165" t="s">
        <v>66</v>
      </c>
      <c r="B20" s="166"/>
      <c r="C20" s="165" t="s">
        <v>902</v>
      </c>
      <c r="D20" s="165" t="s">
        <v>4257</v>
      </c>
      <c r="E20" s="166" t="s">
        <v>4258</v>
      </c>
      <c r="F20" s="113">
        <v>1</v>
      </c>
      <c r="G20" s="113"/>
    </row>
    <row r="21" spans="1:7">
      <c r="A21" s="165" t="s">
        <v>66</v>
      </c>
      <c r="B21" s="166"/>
      <c r="C21" s="165" t="s">
        <v>892</v>
      </c>
      <c r="D21" s="165" t="s">
        <v>4259</v>
      </c>
      <c r="E21" s="166" t="s">
        <v>4260</v>
      </c>
      <c r="F21" s="113">
        <v>1</v>
      </c>
      <c r="G21" s="113"/>
    </row>
    <row r="22" spans="1:7">
      <c r="A22" s="165" t="s">
        <v>66</v>
      </c>
      <c r="B22" s="166"/>
      <c r="C22" s="165" t="s">
        <v>892</v>
      </c>
      <c r="D22" s="165" t="s">
        <v>4261</v>
      </c>
      <c r="E22" s="166" t="s">
        <v>4262</v>
      </c>
      <c r="F22" s="113">
        <v>1</v>
      </c>
      <c r="G22" s="113"/>
    </row>
    <row r="23" spans="1:7">
      <c r="A23" s="165" t="s">
        <v>66</v>
      </c>
      <c r="B23" s="166"/>
      <c r="C23" s="165" t="s">
        <v>777</v>
      </c>
      <c r="D23" s="165" t="s">
        <v>4263</v>
      </c>
      <c r="E23" s="166" t="s">
        <v>4264</v>
      </c>
      <c r="F23" s="113">
        <v>1</v>
      </c>
      <c r="G23" s="113"/>
    </row>
    <row r="24" spans="1:7">
      <c r="A24" s="165" t="s">
        <v>66</v>
      </c>
      <c r="B24" s="166"/>
      <c r="C24" s="165" t="s">
        <v>892</v>
      </c>
      <c r="D24" s="165" t="s">
        <v>4265</v>
      </c>
      <c r="E24" s="166" t="s">
        <v>4266</v>
      </c>
      <c r="F24" s="113">
        <v>1</v>
      </c>
      <c r="G24" s="113"/>
    </row>
    <row r="25" spans="1:7">
      <c r="A25" s="165" t="s">
        <v>66</v>
      </c>
      <c r="B25" s="166"/>
      <c r="C25" s="165" t="s">
        <v>892</v>
      </c>
      <c r="D25" s="165" t="s">
        <v>4267</v>
      </c>
      <c r="E25" s="166" t="s">
        <v>4268</v>
      </c>
      <c r="F25" s="113">
        <v>1</v>
      </c>
      <c r="G25" s="113"/>
    </row>
    <row r="26" spans="1:7">
      <c r="A26" s="165" t="s">
        <v>66</v>
      </c>
      <c r="B26" s="166"/>
      <c r="C26" s="165" t="s">
        <v>892</v>
      </c>
      <c r="D26" s="165" t="s">
        <v>4269</v>
      </c>
      <c r="E26" s="166" t="s">
        <v>4270</v>
      </c>
      <c r="F26" s="113">
        <v>1</v>
      </c>
      <c r="G26" s="113"/>
    </row>
    <row r="27" spans="1:7">
      <c r="A27" s="165" t="s">
        <v>66</v>
      </c>
      <c r="B27" s="166"/>
      <c r="C27" s="165" t="s">
        <v>261</v>
      </c>
      <c r="D27" s="165" t="s">
        <v>4271</v>
      </c>
      <c r="E27" s="166" t="s">
        <v>4272</v>
      </c>
      <c r="F27" s="113">
        <v>1</v>
      </c>
      <c r="G27" s="113"/>
    </row>
    <row r="28" spans="1:7">
      <c r="A28" s="165" t="s">
        <v>66</v>
      </c>
      <c r="B28" s="166"/>
      <c r="C28" s="165" t="s">
        <v>465</v>
      </c>
      <c r="D28" s="165" t="s">
        <v>4273</v>
      </c>
      <c r="E28" s="166" t="s">
        <v>4274</v>
      </c>
      <c r="F28" s="113">
        <v>1</v>
      </c>
      <c r="G28" s="113"/>
    </row>
    <row r="29" spans="1:7">
      <c r="A29" s="165" t="s">
        <v>66</v>
      </c>
      <c r="B29" s="166"/>
      <c r="C29" s="165" t="s">
        <v>892</v>
      </c>
      <c r="D29" s="165" t="s">
        <v>4275</v>
      </c>
      <c r="E29" s="166" t="s">
        <v>4276</v>
      </c>
      <c r="F29" s="113">
        <v>1</v>
      </c>
      <c r="G29" s="113"/>
    </row>
    <row r="30" spans="1:7">
      <c r="A30" s="165" t="s">
        <v>66</v>
      </c>
      <c r="B30" s="166"/>
      <c r="C30" s="165" t="s">
        <v>892</v>
      </c>
      <c r="D30" s="165" t="s">
        <v>4277</v>
      </c>
      <c r="E30" s="166" t="s">
        <v>4278</v>
      </c>
      <c r="F30" s="113">
        <v>1</v>
      </c>
      <c r="G30" s="113"/>
    </row>
    <row r="31" spans="1:7">
      <c r="A31" s="165" t="s">
        <v>66</v>
      </c>
      <c r="B31" s="166"/>
      <c r="C31" s="165" t="s">
        <v>892</v>
      </c>
      <c r="D31" s="165" t="s">
        <v>4279</v>
      </c>
      <c r="E31" s="166" t="s">
        <v>4280</v>
      </c>
      <c r="F31" s="113">
        <v>1</v>
      </c>
      <c r="G31" s="113"/>
    </row>
    <row r="32" spans="1:7">
      <c r="A32" s="165" t="s">
        <v>66</v>
      </c>
      <c r="B32" s="166"/>
      <c r="C32" s="165" t="s">
        <v>892</v>
      </c>
      <c r="D32" s="165" t="s">
        <v>4281</v>
      </c>
      <c r="E32" s="166" t="s">
        <v>4282</v>
      </c>
      <c r="F32" s="113">
        <v>1</v>
      </c>
      <c r="G32" s="113"/>
    </row>
    <row r="33" spans="1:7">
      <c r="A33" s="165" t="s">
        <v>66</v>
      </c>
      <c r="B33" s="166"/>
      <c r="C33" s="165" t="s">
        <v>4284</v>
      </c>
      <c r="D33" s="165" t="s">
        <v>4283</v>
      </c>
      <c r="E33" s="166" t="s">
        <v>4285</v>
      </c>
      <c r="F33" s="113">
        <v>1</v>
      </c>
      <c r="G33" s="113"/>
    </row>
    <row r="34" spans="1:7">
      <c r="A34" s="165" t="s">
        <v>66</v>
      </c>
      <c r="B34" s="166"/>
      <c r="C34" s="165" t="s">
        <v>268</v>
      </c>
      <c r="D34" s="165" t="s">
        <v>4286</v>
      </c>
      <c r="E34" s="166" t="s">
        <v>4287</v>
      </c>
      <c r="F34" s="113">
        <v>1</v>
      </c>
      <c r="G34" s="113"/>
    </row>
    <row r="35" spans="1:7">
      <c r="A35" s="165" t="s">
        <v>66</v>
      </c>
      <c r="B35" s="166"/>
      <c r="C35" s="165" t="s">
        <v>777</v>
      </c>
      <c r="D35" s="165" t="s">
        <v>4288</v>
      </c>
      <c r="E35" s="166" t="s">
        <v>4289</v>
      </c>
      <c r="F35" s="113">
        <v>1</v>
      </c>
      <c r="G35" s="113"/>
    </row>
    <row r="36" spans="1:7">
      <c r="A36" s="165" t="s">
        <v>66</v>
      </c>
      <c r="B36" s="166"/>
      <c r="C36" s="165" t="s">
        <v>2261</v>
      </c>
      <c r="D36" s="165" t="s">
        <v>4290</v>
      </c>
      <c r="E36" s="166" t="s">
        <v>4291</v>
      </c>
      <c r="F36" s="113">
        <v>1</v>
      </c>
      <c r="G36" s="113"/>
    </row>
    <row r="37" spans="1:7">
      <c r="A37" s="165" t="s">
        <v>66</v>
      </c>
      <c r="B37" s="166"/>
      <c r="C37" s="165" t="s">
        <v>892</v>
      </c>
      <c r="D37" s="165" t="s">
        <v>4292</v>
      </c>
      <c r="E37" s="166" t="s">
        <v>4293</v>
      </c>
      <c r="F37" s="113">
        <v>1</v>
      </c>
      <c r="G37" s="113"/>
    </row>
    <row r="38" spans="1:7">
      <c r="A38" s="165" t="s">
        <v>66</v>
      </c>
      <c r="B38" s="166"/>
      <c r="C38" s="165" t="s">
        <v>892</v>
      </c>
      <c r="D38" s="165" t="s">
        <v>4294</v>
      </c>
      <c r="E38" s="166" t="s">
        <v>4295</v>
      </c>
      <c r="F38" s="113">
        <v>1</v>
      </c>
      <c r="G38" s="113"/>
    </row>
    <row r="39" spans="1:7">
      <c r="A39" s="165" t="s">
        <v>66</v>
      </c>
      <c r="B39" s="166"/>
      <c r="C39" s="165" t="s">
        <v>892</v>
      </c>
      <c r="D39" s="165" t="s">
        <v>4296</v>
      </c>
      <c r="E39" s="166" t="s">
        <v>4297</v>
      </c>
      <c r="F39" s="113">
        <v>1</v>
      </c>
      <c r="G39" s="113"/>
    </row>
    <row r="40" spans="1:7">
      <c r="A40" s="165" t="s">
        <v>66</v>
      </c>
      <c r="B40" s="166"/>
      <c r="C40" s="165" t="s">
        <v>334</v>
      </c>
      <c r="D40" s="165" t="s">
        <v>4298</v>
      </c>
      <c r="E40" s="166" t="s">
        <v>4252</v>
      </c>
      <c r="F40" s="113">
        <v>1</v>
      </c>
      <c r="G40" s="113"/>
    </row>
    <row r="41" spans="1:7">
      <c r="A41" s="165" t="s">
        <v>66</v>
      </c>
      <c r="B41" s="166"/>
      <c r="C41" s="165" t="s">
        <v>892</v>
      </c>
      <c r="D41" s="165" t="s">
        <v>4299</v>
      </c>
      <c r="E41" s="166" t="s">
        <v>4300</v>
      </c>
      <c r="F41" s="113">
        <v>1</v>
      </c>
      <c r="G41" s="113"/>
    </row>
    <row r="42" spans="1:7">
      <c r="A42" s="165" t="s">
        <v>66</v>
      </c>
      <c r="B42" s="166"/>
      <c r="C42" s="165" t="s">
        <v>892</v>
      </c>
      <c r="D42" s="165" t="s">
        <v>4301</v>
      </c>
      <c r="E42" s="166" t="s">
        <v>4302</v>
      </c>
      <c r="F42" s="113">
        <v>1</v>
      </c>
      <c r="G42" s="113"/>
    </row>
    <row r="43" spans="1:7">
      <c r="A43" s="165" t="s">
        <v>66</v>
      </c>
      <c r="B43" s="166"/>
      <c r="C43" s="165" t="s">
        <v>334</v>
      </c>
      <c r="D43" s="165" t="s">
        <v>4303</v>
      </c>
      <c r="E43" s="166" t="s">
        <v>4254</v>
      </c>
      <c r="F43" s="113">
        <v>1</v>
      </c>
      <c r="G43" s="113"/>
    </row>
    <row r="44" spans="1:7">
      <c r="A44" s="165" t="s">
        <v>66</v>
      </c>
      <c r="B44" s="166"/>
      <c r="C44" s="165" t="s">
        <v>892</v>
      </c>
      <c r="D44" s="165" t="s">
        <v>4304</v>
      </c>
      <c r="E44" s="166" t="s">
        <v>4305</v>
      </c>
      <c r="F44" s="113">
        <v>1</v>
      </c>
      <c r="G44" s="113"/>
    </row>
    <row r="45" spans="1:7">
      <c r="A45" s="165" t="s">
        <v>66</v>
      </c>
      <c r="B45" s="166"/>
      <c r="C45" s="165" t="s">
        <v>892</v>
      </c>
      <c r="D45" s="165" t="s">
        <v>4306</v>
      </c>
      <c r="E45" s="166" t="s">
        <v>4307</v>
      </c>
      <c r="F45" s="113">
        <v>1</v>
      </c>
      <c r="G45" s="113"/>
    </row>
    <row r="46" spans="1:7">
      <c r="A46" s="165" t="s">
        <v>66</v>
      </c>
      <c r="B46" s="166"/>
      <c r="C46" s="165" t="s">
        <v>892</v>
      </c>
      <c r="D46" s="165" t="s">
        <v>4308</v>
      </c>
      <c r="E46" s="166" t="s">
        <v>4309</v>
      </c>
      <c r="F46" s="113">
        <v>1</v>
      </c>
      <c r="G46" s="113"/>
    </row>
    <row r="47" spans="1:7">
      <c r="A47" s="165" t="s">
        <v>66</v>
      </c>
      <c r="B47" s="166"/>
      <c r="C47" s="165" t="s">
        <v>892</v>
      </c>
      <c r="D47" s="165" t="s">
        <v>4310</v>
      </c>
      <c r="E47" s="166" t="s">
        <v>4311</v>
      </c>
      <c r="F47" s="113">
        <v>1</v>
      </c>
      <c r="G47" s="113"/>
    </row>
    <row r="48" spans="1:7">
      <c r="A48" s="165" t="s">
        <v>66</v>
      </c>
      <c r="B48" s="166"/>
      <c r="C48" s="165" t="s">
        <v>892</v>
      </c>
      <c r="D48" s="165" t="s">
        <v>4312</v>
      </c>
      <c r="E48" s="166" t="s">
        <v>4313</v>
      </c>
      <c r="F48" s="113">
        <v>1</v>
      </c>
      <c r="G48" s="113"/>
    </row>
    <row r="49" spans="1:7">
      <c r="A49" s="165" t="s">
        <v>66</v>
      </c>
      <c r="B49" s="166"/>
      <c r="C49" s="165" t="s">
        <v>777</v>
      </c>
      <c r="D49" s="165" t="s">
        <v>4314</v>
      </c>
      <c r="E49" s="166" t="s">
        <v>4315</v>
      </c>
      <c r="F49" s="113">
        <v>1</v>
      </c>
      <c r="G49" s="113"/>
    </row>
    <row r="50" spans="1:7">
      <c r="A50" s="165" t="s">
        <v>66</v>
      </c>
      <c r="B50" s="166"/>
      <c r="C50" s="165" t="s">
        <v>892</v>
      </c>
      <c r="D50" s="165" t="s">
        <v>4316</v>
      </c>
      <c r="E50" s="166" t="s">
        <v>4317</v>
      </c>
      <c r="F50" s="113">
        <v>1</v>
      </c>
      <c r="G50" s="113"/>
    </row>
    <row r="51" spans="1:7">
      <c r="A51" s="165" t="s">
        <v>66</v>
      </c>
      <c r="B51" s="166"/>
      <c r="C51" s="165" t="s">
        <v>892</v>
      </c>
      <c r="D51" s="165" t="s">
        <v>4318</v>
      </c>
      <c r="E51" s="166" t="s">
        <v>4319</v>
      </c>
      <c r="F51" s="113">
        <v>1</v>
      </c>
      <c r="G51" s="113"/>
    </row>
    <row r="52" spans="1:7">
      <c r="A52" s="165" t="s">
        <v>66</v>
      </c>
      <c r="B52" s="166"/>
      <c r="C52" s="165" t="s">
        <v>892</v>
      </c>
      <c r="D52" s="165" t="s">
        <v>4320</v>
      </c>
      <c r="E52" s="166" t="s">
        <v>4321</v>
      </c>
      <c r="F52" s="113">
        <v>1</v>
      </c>
      <c r="G52" s="113"/>
    </row>
    <row r="53" spans="1:7">
      <c r="A53" s="165" t="s">
        <v>66</v>
      </c>
      <c r="B53" s="166"/>
      <c r="C53" s="165" t="s">
        <v>892</v>
      </c>
      <c r="D53" s="165" t="s">
        <v>4322</v>
      </c>
      <c r="E53" s="166" t="s">
        <v>4323</v>
      </c>
      <c r="F53" s="113">
        <v>1</v>
      </c>
      <c r="G53" s="113"/>
    </row>
    <row r="54" spans="1:7">
      <c r="A54" s="165" t="s">
        <v>66</v>
      </c>
      <c r="B54" s="166"/>
      <c r="C54" s="165" t="s">
        <v>892</v>
      </c>
      <c r="D54" s="165" t="s">
        <v>4324</v>
      </c>
      <c r="E54" s="166" t="s">
        <v>4325</v>
      </c>
      <c r="F54" s="113">
        <v>1</v>
      </c>
      <c r="G54" s="113"/>
    </row>
    <row r="55" spans="1:7">
      <c r="A55" s="165" t="s">
        <v>66</v>
      </c>
      <c r="B55" s="166"/>
      <c r="C55" s="165" t="s">
        <v>892</v>
      </c>
      <c r="D55" s="165" t="s">
        <v>4326</v>
      </c>
      <c r="E55" s="166" t="s">
        <v>4327</v>
      </c>
      <c r="F55" s="113">
        <v>1</v>
      </c>
      <c r="G55" s="113"/>
    </row>
    <row r="56" spans="1:7">
      <c r="A56" s="165" t="s">
        <v>66</v>
      </c>
      <c r="B56" s="166"/>
      <c r="C56" s="165" t="s">
        <v>892</v>
      </c>
      <c r="D56" s="165" t="s">
        <v>4328</v>
      </c>
      <c r="E56" s="166" t="s">
        <v>4329</v>
      </c>
      <c r="F56" s="113">
        <v>1</v>
      </c>
      <c r="G56" s="113"/>
    </row>
    <row r="57" spans="1:7">
      <c r="A57" s="165" t="s">
        <v>66</v>
      </c>
      <c r="B57" s="166"/>
      <c r="C57" s="165" t="s">
        <v>892</v>
      </c>
      <c r="D57" s="165" t="s">
        <v>4330</v>
      </c>
      <c r="E57" s="166" t="s">
        <v>4331</v>
      </c>
      <c r="F57" s="113">
        <v>1</v>
      </c>
      <c r="G57" s="113"/>
    </row>
    <row r="58" spans="1:7">
      <c r="A58" s="165" t="s">
        <v>66</v>
      </c>
      <c r="B58" s="166"/>
      <c r="C58" s="165" t="s">
        <v>892</v>
      </c>
      <c r="D58" s="165" t="s">
        <v>4332</v>
      </c>
      <c r="E58" s="166" t="s">
        <v>4333</v>
      </c>
      <c r="F58" s="113">
        <v>1</v>
      </c>
      <c r="G58" s="113"/>
    </row>
    <row r="59" spans="1:7">
      <c r="A59" s="165" t="s">
        <v>66</v>
      </c>
      <c r="B59" s="166"/>
      <c r="C59" s="165" t="s">
        <v>892</v>
      </c>
      <c r="D59" s="165" t="s">
        <v>4334</v>
      </c>
      <c r="E59" s="166" t="s">
        <v>4335</v>
      </c>
      <c r="F59" s="113">
        <v>1</v>
      </c>
      <c r="G59" s="113"/>
    </row>
    <row r="60" spans="1:7">
      <c r="A60" s="165" t="s">
        <v>66</v>
      </c>
      <c r="B60" s="166"/>
      <c r="C60" s="165" t="s">
        <v>892</v>
      </c>
      <c r="D60" s="165" t="s">
        <v>4336</v>
      </c>
      <c r="E60" s="166" t="s">
        <v>4337</v>
      </c>
      <c r="F60" s="113">
        <v>1</v>
      </c>
      <c r="G60" s="113"/>
    </row>
    <row r="61" spans="1:7">
      <c r="A61" s="165" t="s">
        <v>66</v>
      </c>
      <c r="B61" s="166"/>
      <c r="C61" s="165" t="s">
        <v>892</v>
      </c>
      <c r="D61" s="165" t="s">
        <v>4338</v>
      </c>
      <c r="E61" s="166" t="s">
        <v>4339</v>
      </c>
      <c r="F61" s="113">
        <v>1</v>
      </c>
      <c r="G61" s="113"/>
    </row>
    <row r="62" spans="1:7">
      <c r="A62" s="165" t="s">
        <v>66</v>
      </c>
      <c r="B62" s="166"/>
      <c r="C62" s="165" t="s">
        <v>892</v>
      </c>
      <c r="D62" s="165" t="s">
        <v>4340</v>
      </c>
      <c r="E62" s="166" t="s">
        <v>4341</v>
      </c>
      <c r="F62" s="113">
        <v>1</v>
      </c>
      <c r="G62" s="113"/>
    </row>
    <row r="63" spans="1:7">
      <c r="A63" s="165" t="s">
        <v>66</v>
      </c>
      <c r="B63" s="166"/>
      <c r="C63" s="165" t="s">
        <v>892</v>
      </c>
      <c r="D63" s="165" t="s">
        <v>4342</v>
      </c>
      <c r="E63" s="166" t="s">
        <v>4343</v>
      </c>
      <c r="F63" s="113">
        <v>1</v>
      </c>
      <c r="G63" s="113"/>
    </row>
    <row r="64" spans="1:7">
      <c r="A64" s="165" t="s">
        <v>66</v>
      </c>
      <c r="B64" s="166"/>
      <c r="C64" s="165" t="s">
        <v>892</v>
      </c>
      <c r="D64" s="165" t="s">
        <v>4344</v>
      </c>
      <c r="E64" s="166" t="s">
        <v>4345</v>
      </c>
      <c r="F64" s="113">
        <v>1</v>
      </c>
      <c r="G64" s="113"/>
    </row>
    <row r="65" spans="1:7">
      <c r="A65" s="165" t="s">
        <v>66</v>
      </c>
      <c r="B65" s="166"/>
      <c r="C65" s="165" t="s">
        <v>892</v>
      </c>
      <c r="D65" s="165" t="s">
        <v>4346</v>
      </c>
      <c r="E65" s="166" t="s">
        <v>4347</v>
      </c>
      <c r="F65" s="113">
        <v>1</v>
      </c>
      <c r="G65" s="113"/>
    </row>
    <row r="66" spans="1:7">
      <c r="A66" s="165" t="s">
        <v>66</v>
      </c>
      <c r="B66" s="166"/>
      <c r="C66" s="165" t="s">
        <v>892</v>
      </c>
      <c r="D66" s="165" t="s">
        <v>4348</v>
      </c>
      <c r="E66" s="166" t="s">
        <v>4349</v>
      </c>
      <c r="F66" s="113">
        <v>1</v>
      </c>
      <c r="G66" s="113"/>
    </row>
    <row r="67" spans="1:7">
      <c r="A67" s="165" t="s">
        <v>66</v>
      </c>
      <c r="B67" s="166"/>
      <c r="C67" s="165" t="s">
        <v>268</v>
      </c>
      <c r="D67" s="165" t="s">
        <v>4350</v>
      </c>
      <c r="E67" s="166" t="s">
        <v>4351</v>
      </c>
      <c r="F67" s="113">
        <v>1</v>
      </c>
      <c r="G67" s="113"/>
    </row>
    <row r="68" spans="1:7">
      <c r="A68" s="165" t="s">
        <v>66</v>
      </c>
      <c r="B68" s="166"/>
      <c r="C68" s="165" t="s">
        <v>892</v>
      </c>
      <c r="D68" s="165" t="s">
        <v>4352</v>
      </c>
      <c r="E68" s="166" t="s">
        <v>4353</v>
      </c>
      <c r="F68" s="113">
        <v>1</v>
      </c>
      <c r="G68" s="113"/>
    </row>
    <row r="69" spans="1:7">
      <c r="A69" s="165" t="s">
        <v>66</v>
      </c>
      <c r="B69" s="166"/>
      <c r="C69" s="165" t="s">
        <v>334</v>
      </c>
      <c r="D69" s="165" t="s">
        <v>4354</v>
      </c>
      <c r="E69" s="166" t="s">
        <v>4355</v>
      </c>
      <c r="F69" s="113">
        <v>1</v>
      </c>
      <c r="G69" s="113"/>
    </row>
    <row r="70" spans="1:7">
      <c r="A70" s="165" t="s">
        <v>66</v>
      </c>
      <c r="B70" s="166"/>
      <c r="C70" s="165" t="s">
        <v>892</v>
      </c>
      <c r="D70" s="165" t="s">
        <v>4356</v>
      </c>
      <c r="E70" s="166" t="s">
        <v>4357</v>
      </c>
      <c r="F70" s="113">
        <v>1</v>
      </c>
      <c r="G70" s="113"/>
    </row>
    <row r="71" spans="1:7">
      <c r="A71" s="165" t="s">
        <v>66</v>
      </c>
      <c r="B71" s="166"/>
      <c r="C71" s="165" t="s">
        <v>892</v>
      </c>
      <c r="D71" s="165" t="s">
        <v>4358</v>
      </c>
      <c r="E71" s="166" t="s">
        <v>4359</v>
      </c>
      <c r="F71" s="113">
        <v>1</v>
      </c>
      <c r="G71" s="113"/>
    </row>
    <row r="72" spans="1:7">
      <c r="A72" s="165" t="s">
        <v>66</v>
      </c>
      <c r="B72" s="166"/>
      <c r="C72" s="165" t="s">
        <v>892</v>
      </c>
      <c r="D72" s="165" t="s">
        <v>4360</v>
      </c>
      <c r="E72" s="166" t="s">
        <v>4361</v>
      </c>
      <c r="F72" s="113">
        <v>1</v>
      </c>
      <c r="G72" s="113"/>
    </row>
    <row r="73" spans="1:7">
      <c r="A73" s="165" t="s">
        <v>66</v>
      </c>
      <c r="B73" s="166"/>
      <c r="C73" s="165" t="s">
        <v>892</v>
      </c>
      <c r="D73" s="165" t="s">
        <v>4362</v>
      </c>
      <c r="E73" s="166" t="s">
        <v>4363</v>
      </c>
      <c r="F73" s="113">
        <v>1</v>
      </c>
      <c r="G73" s="113"/>
    </row>
    <row r="74" spans="1:7">
      <c r="A74" s="165" t="s">
        <v>66</v>
      </c>
      <c r="B74" s="166"/>
      <c r="C74" s="165" t="s">
        <v>892</v>
      </c>
      <c r="D74" s="165" t="s">
        <v>4364</v>
      </c>
      <c r="E74" s="166" t="s">
        <v>4365</v>
      </c>
      <c r="F74" s="113">
        <v>1</v>
      </c>
      <c r="G74" s="113"/>
    </row>
    <row r="75" spans="1:7">
      <c r="A75" s="165" t="s">
        <v>66</v>
      </c>
      <c r="B75" s="166"/>
      <c r="C75" s="165" t="s">
        <v>892</v>
      </c>
      <c r="D75" s="165" t="s">
        <v>4366</v>
      </c>
      <c r="E75" s="166" t="s">
        <v>4367</v>
      </c>
      <c r="F75" s="113">
        <v>1</v>
      </c>
      <c r="G75" s="113"/>
    </row>
    <row r="76" spans="1:7">
      <c r="A76" s="165" t="s">
        <v>66</v>
      </c>
      <c r="B76" s="166"/>
      <c r="C76" s="165" t="s">
        <v>892</v>
      </c>
      <c r="D76" s="165" t="s">
        <v>4368</v>
      </c>
      <c r="E76" s="166" t="s">
        <v>4369</v>
      </c>
      <c r="F76" s="113">
        <v>1</v>
      </c>
      <c r="G76" s="113"/>
    </row>
    <row r="77" spans="1:7">
      <c r="A77" s="165" t="s">
        <v>66</v>
      </c>
      <c r="B77" s="166"/>
      <c r="C77" s="165" t="s">
        <v>777</v>
      </c>
      <c r="D77" s="165" t="s">
        <v>4370</v>
      </c>
      <c r="E77" s="166" t="s">
        <v>4371</v>
      </c>
      <c r="F77" s="113">
        <v>1</v>
      </c>
      <c r="G77" s="113"/>
    </row>
    <row r="78" spans="1:7">
      <c r="A78" s="165" t="s">
        <v>66</v>
      </c>
      <c r="B78" s="166"/>
      <c r="C78" s="165" t="s">
        <v>4373</v>
      </c>
      <c r="D78" s="165" t="s">
        <v>4372</v>
      </c>
      <c r="E78" s="166" t="s">
        <v>4374</v>
      </c>
      <c r="F78" s="113">
        <v>1</v>
      </c>
      <c r="G78" s="113"/>
    </row>
    <row r="79" spans="1:7">
      <c r="A79" s="165" t="s">
        <v>66</v>
      </c>
      <c r="B79" s="166"/>
      <c r="C79" s="165" t="s">
        <v>892</v>
      </c>
      <c r="D79" s="165" t="s">
        <v>4375</v>
      </c>
      <c r="E79" s="166" t="s">
        <v>4376</v>
      </c>
      <c r="F79" s="113">
        <v>1</v>
      </c>
      <c r="G79" s="113"/>
    </row>
    <row r="80" spans="1:7">
      <c r="A80" s="165" t="s">
        <v>66</v>
      </c>
      <c r="B80" s="166"/>
      <c r="C80" s="165" t="s">
        <v>777</v>
      </c>
      <c r="D80" s="165" t="s">
        <v>4377</v>
      </c>
      <c r="E80" s="166" t="s">
        <v>4378</v>
      </c>
      <c r="F80" s="113">
        <v>1</v>
      </c>
      <c r="G80" s="113"/>
    </row>
    <row r="81" spans="1:7">
      <c r="A81" s="165" t="s">
        <v>66</v>
      </c>
      <c r="B81" s="166"/>
      <c r="C81" s="165" t="s">
        <v>777</v>
      </c>
      <c r="D81" s="165" t="s">
        <v>4379</v>
      </c>
      <c r="E81" s="166" t="s">
        <v>4380</v>
      </c>
      <c r="F81" s="113">
        <v>1</v>
      </c>
      <c r="G81" s="113"/>
    </row>
    <row r="82" spans="1:7">
      <c r="A82" s="165" t="s">
        <v>66</v>
      </c>
      <c r="B82" s="166"/>
      <c r="C82" s="165" t="s">
        <v>892</v>
      </c>
      <c r="D82" s="165" t="s">
        <v>4381</v>
      </c>
      <c r="E82" s="166" t="s">
        <v>4382</v>
      </c>
      <c r="F82" s="113">
        <v>1</v>
      </c>
      <c r="G82" s="113"/>
    </row>
    <row r="83" spans="1:7">
      <c r="A83" s="165" t="s">
        <v>66</v>
      </c>
      <c r="B83" s="166"/>
      <c r="C83" s="165" t="s">
        <v>892</v>
      </c>
      <c r="D83" s="165" t="s">
        <v>4383</v>
      </c>
      <c r="E83" s="166" t="s">
        <v>4384</v>
      </c>
      <c r="F83" s="113">
        <v>1</v>
      </c>
      <c r="G83" s="113"/>
    </row>
    <row r="84" spans="1:7">
      <c r="A84" s="165" t="s">
        <v>66</v>
      </c>
      <c r="B84" s="166"/>
      <c r="C84" s="165" t="s">
        <v>892</v>
      </c>
      <c r="D84" s="165" t="s">
        <v>4385</v>
      </c>
      <c r="E84" s="166" t="s">
        <v>4386</v>
      </c>
      <c r="F84" s="113">
        <v>1</v>
      </c>
      <c r="G84" s="113"/>
    </row>
    <row r="85" spans="1:7">
      <c r="A85" s="165" t="s">
        <v>66</v>
      </c>
      <c r="B85" s="166"/>
      <c r="C85" s="165" t="s">
        <v>892</v>
      </c>
      <c r="D85" s="165" t="s">
        <v>4387</v>
      </c>
      <c r="E85" s="166" t="s">
        <v>4388</v>
      </c>
      <c r="F85" s="113">
        <v>1</v>
      </c>
      <c r="G85" s="113"/>
    </row>
    <row r="86" spans="1:7">
      <c r="A86" s="165" t="s">
        <v>66</v>
      </c>
      <c r="B86" s="166"/>
      <c r="C86" s="165" t="s">
        <v>892</v>
      </c>
      <c r="D86" s="165" t="s">
        <v>4389</v>
      </c>
      <c r="E86" s="166" t="s">
        <v>4390</v>
      </c>
      <c r="F86" s="113">
        <v>1</v>
      </c>
      <c r="G86" s="113"/>
    </row>
    <row r="87" spans="1:7">
      <c r="A87" s="165" t="s">
        <v>66</v>
      </c>
      <c r="B87" s="166"/>
      <c r="C87" s="165" t="s">
        <v>892</v>
      </c>
      <c r="D87" s="165" t="s">
        <v>4391</v>
      </c>
      <c r="E87" s="166" t="s">
        <v>4392</v>
      </c>
      <c r="F87" s="113">
        <v>1</v>
      </c>
      <c r="G87" s="113"/>
    </row>
    <row r="88" spans="1:7">
      <c r="A88" s="165" t="s">
        <v>66</v>
      </c>
      <c r="B88" s="166"/>
      <c r="C88" s="165" t="s">
        <v>892</v>
      </c>
      <c r="D88" s="165" t="s">
        <v>4393</v>
      </c>
      <c r="E88" s="166" t="s">
        <v>4394</v>
      </c>
      <c r="F88" s="113">
        <v>1</v>
      </c>
      <c r="G88" s="113"/>
    </row>
    <row r="89" spans="1:7">
      <c r="A89" s="165" t="s">
        <v>66</v>
      </c>
      <c r="B89" s="166"/>
      <c r="C89" s="165" t="s">
        <v>892</v>
      </c>
      <c r="D89" s="165" t="s">
        <v>4395</v>
      </c>
      <c r="E89" s="166" t="s">
        <v>4396</v>
      </c>
      <c r="F89" s="113">
        <v>1</v>
      </c>
      <c r="G89" s="113"/>
    </row>
    <row r="90" spans="1:7">
      <c r="A90" s="165" t="s">
        <v>66</v>
      </c>
      <c r="B90" s="166"/>
      <c r="C90" s="165" t="s">
        <v>892</v>
      </c>
      <c r="D90" s="165" t="s">
        <v>4397</v>
      </c>
      <c r="E90" s="166" t="s">
        <v>4398</v>
      </c>
      <c r="F90" s="113">
        <v>1</v>
      </c>
      <c r="G90" s="113"/>
    </row>
    <row r="91" spans="1:7">
      <c r="A91" s="165" t="s">
        <v>66</v>
      </c>
      <c r="B91" s="166"/>
      <c r="C91" s="165" t="s">
        <v>892</v>
      </c>
      <c r="D91" s="165" t="s">
        <v>4399</v>
      </c>
      <c r="E91" s="166" t="s">
        <v>4400</v>
      </c>
      <c r="F91" s="113">
        <v>1</v>
      </c>
      <c r="G91" s="113"/>
    </row>
    <row r="92" spans="1:7">
      <c r="A92" s="165" t="s">
        <v>66</v>
      </c>
      <c r="B92" s="166"/>
      <c r="C92" s="165" t="s">
        <v>334</v>
      </c>
      <c r="D92" s="165" t="s">
        <v>4401</v>
      </c>
      <c r="E92" s="166" t="s">
        <v>4402</v>
      </c>
      <c r="F92" s="113">
        <v>1</v>
      </c>
      <c r="G92" s="113"/>
    </row>
    <row r="93" spans="1:7">
      <c r="A93" s="165" t="s">
        <v>66</v>
      </c>
      <c r="B93" s="166"/>
      <c r="C93" s="165" t="s">
        <v>334</v>
      </c>
      <c r="D93" s="165" t="s">
        <v>4403</v>
      </c>
      <c r="E93" s="166" t="s">
        <v>4404</v>
      </c>
      <c r="F93" s="113">
        <v>1</v>
      </c>
      <c r="G93" s="113"/>
    </row>
    <row r="94" spans="1:7">
      <c r="A94" s="165" t="s">
        <v>66</v>
      </c>
      <c r="B94" s="166"/>
      <c r="C94" s="165" t="s">
        <v>334</v>
      </c>
      <c r="D94" s="165" t="s">
        <v>4405</v>
      </c>
      <c r="E94" s="166" t="s">
        <v>4406</v>
      </c>
      <c r="F94" s="113">
        <v>1</v>
      </c>
      <c r="G94" s="113"/>
    </row>
    <row r="95" spans="1:7">
      <c r="A95" s="165" t="s">
        <v>66</v>
      </c>
      <c r="B95" s="166"/>
      <c r="C95" s="165" t="s">
        <v>334</v>
      </c>
      <c r="D95" s="165" t="s">
        <v>4407</v>
      </c>
      <c r="E95" s="166" t="s">
        <v>4408</v>
      </c>
      <c r="F95" s="113">
        <v>1</v>
      </c>
      <c r="G95" s="113"/>
    </row>
    <row r="96" spans="1:7">
      <c r="A96" s="165" t="s">
        <v>66</v>
      </c>
      <c r="B96" s="166"/>
      <c r="C96" s="165" t="s">
        <v>334</v>
      </c>
      <c r="D96" s="165" t="s">
        <v>4409</v>
      </c>
      <c r="E96" s="166" t="s">
        <v>4410</v>
      </c>
      <c r="F96" s="113">
        <v>1</v>
      </c>
      <c r="G96" s="113"/>
    </row>
    <row r="97" spans="1:7">
      <c r="A97" s="165" t="s">
        <v>66</v>
      </c>
      <c r="B97" s="166"/>
      <c r="C97" s="165" t="s">
        <v>892</v>
      </c>
      <c r="D97" s="165" t="s">
        <v>4411</v>
      </c>
      <c r="E97" s="166" t="s">
        <v>4412</v>
      </c>
      <c r="F97" s="113">
        <v>1</v>
      </c>
      <c r="G97" s="113"/>
    </row>
    <row r="98" spans="1:7">
      <c r="A98" s="165" t="s">
        <v>66</v>
      </c>
      <c r="B98" s="166"/>
      <c r="C98" s="165" t="s">
        <v>892</v>
      </c>
      <c r="D98" s="165" t="s">
        <v>4413</v>
      </c>
      <c r="E98" s="166" t="s">
        <v>4414</v>
      </c>
      <c r="F98" s="113">
        <v>1</v>
      </c>
      <c r="G98" s="113"/>
    </row>
    <row r="99" spans="1:7">
      <c r="A99" s="165" t="s">
        <v>66</v>
      </c>
      <c r="B99" s="166"/>
      <c r="C99" s="165" t="s">
        <v>892</v>
      </c>
      <c r="D99" s="165" t="s">
        <v>4415</v>
      </c>
      <c r="E99" s="166" t="s">
        <v>4416</v>
      </c>
      <c r="F99" s="113">
        <v>1</v>
      </c>
      <c r="G99" s="113"/>
    </row>
    <row r="100" spans="1:7">
      <c r="A100" s="165" t="s">
        <v>66</v>
      </c>
      <c r="B100" s="166"/>
      <c r="C100" s="165" t="s">
        <v>892</v>
      </c>
      <c r="D100" s="165" t="s">
        <v>4417</v>
      </c>
      <c r="E100" s="166" t="s">
        <v>4418</v>
      </c>
      <c r="F100" s="113">
        <v>1</v>
      </c>
      <c r="G100" s="113"/>
    </row>
    <row r="101" spans="1:7">
      <c r="A101" s="165" t="s">
        <v>66</v>
      </c>
      <c r="B101" s="166"/>
      <c r="C101" s="165" t="s">
        <v>892</v>
      </c>
      <c r="D101" s="165" t="s">
        <v>4419</v>
      </c>
      <c r="E101" s="166" t="s">
        <v>4420</v>
      </c>
      <c r="F101" s="113">
        <v>1</v>
      </c>
      <c r="G101" s="113"/>
    </row>
    <row r="102" spans="1:7">
      <c r="A102" s="165" t="s">
        <v>66</v>
      </c>
      <c r="B102" s="166"/>
      <c r="C102" s="165" t="s">
        <v>892</v>
      </c>
      <c r="D102" s="165" t="s">
        <v>4421</v>
      </c>
      <c r="E102" s="166" t="s">
        <v>4422</v>
      </c>
      <c r="F102" s="113">
        <v>1</v>
      </c>
      <c r="G102" s="113"/>
    </row>
    <row r="103" spans="1:7">
      <c r="A103" s="165" t="s">
        <v>66</v>
      </c>
      <c r="B103" s="166"/>
      <c r="C103" s="165" t="s">
        <v>892</v>
      </c>
      <c r="D103" s="165" t="s">
        <v>4423</v>
      </c>
      <c r="E103" s="166" t="s">
        <v>4424</v>
      </c>
      <c r="F103" s="113">
        <v>1</v>
      </c>
      <c r="G103" s="113"/>
    </row>
    <row r="104" spans="1:7">
      <c r="A104" s="165" t="s">
        <v>66</v>
      </c>
      <c r="B104" s="166"/>
      <c r="C104" s="165" t="s">
        <v>777</v>
      </c>
      <c r="D104" s="165" t="s">
        <v>4425</v>
      </c>
      <c r="E104" s="166" t="s">
        <v>4426</v>
      </c>
      <c r="F104" s="113">
        <v>1</v>
      </c>
      <c r="G104" s="113"/>
    </row>
    <row r="105" spans="1:7">
      <c r="A105" s="165" t="s">
        <v>66</v>
      </c>
      <c r="B105" s="166"/>
      <c r="C105" s="165" t="s">
        <v>892</v>
      </c>
      <c r="D105" s="165" t="s">
        <v>4427</v>
      </c>
      <c r="E105" s="166" t="s">
        <v>4412</v>
      </c>
      <c r="F105" s="113">
        <v>1</v>
      </c>
      <c r="G105" s="113"/>
    </row>
    <row r="106" spans="1:7">
      <c r="A106" s="165" t="s">
        <v>66</v>
      </c>
      <c r="B106" s="166"/>
      <c r="C106" s="165" t="s">
        <v>892</v>
      </c>
      <c r="D106" s="165" t="s">
        <v>4428</v>
      </c>
      <c r="E106" s="166" t="s">
        <v>4429</v>
      </c>
      <c r="F106" s="113">
        <v>1</v>
      </c>
      <c r="G106" s="113"/>
    </row>
    <row r="107" spans="1:7">
      <c r="A107" s="165" t="s">
        <v>66</v>
      </c>
      <c r="B107" s="166"/>
      <c r="C107" s="165" t="s">
        <v>892</v>
      </c>
      <c r="D107" s="165" t="s">
        <v>4430</v>
      </c>
      <c r="E107" s="166" t="s">
        <v>4431</v>
      </c>
      <c r="F107" s="113">
        <v>1</v>
      </c>
      <c r="G107" s="113"/>
    </row>
    <row r="108" spans="1:7">
      <c r="A108" s="165" t="s">
        <v>66</v>
      </c>
      <c r="B108" s="166"/>
      <c r="C108" s="165" t="s">
        <v>892</v>
      </c>
      <c r="D108" s="165" t="s">
        <v>4432</v>
      </c>
      <c r="E108" s="166" t="s">
        <v>4433</v>
      </c>
      <c r="F108" s="113">
        <v>1</v>
      </c>
      <c r="G108" s="113"/>
    </row>
    <row r="109" spans="1:7">
      <c r="A109" s="165" t="s">
        <v>66</v>
      </c>
      <c r="B109" s="166"/>
      <c r="C109" s="165" t="s">
        <v>892</v>
      </c>
      <c r="D109" s="165" t="s">
        <v>4434</v>
      </c>
      <c r="E109" s="166" t="s">
        <v>4435</v>
      </c>
      <c r="F109" s="113">
        <v>1</v>
      </c>
      <c r="G109" s="113"/>
    </row>
    <row r="110" spans="1:7">
      <c r="A110" s="165" t="s">
        <v>66</v>
      </c>
      <c r="B110" s="166"/>
      <c r="C110" s="165" t="s">
        <v>892</v>
      </c>
      <c r="D110" s="165" t="s">
        <v>4436</v>
      </c>
      <c r="E110" s="166" t="s">
        <v>4437</v>
      </c>
      <c r="F110" s="113">
        <v>1</v>
      </c>
      <c r="G110" s="113"/>
    </row>
    <row r="111" spans="1:7">
      <c r="A111" s="165" t="s">
        <v>66</v>
      </c>
      <c r="B111" s="166"/>
      <c r="C111" s="165" t="s">
        <v>334</v>
      </c>
      <c r="D111" s="165" t="s">
        <v>4438</v>
      </c>
      <c r="E111" s="166" t="s">
        <v>4439</v>
      </c>
      <c r="F111" s="113">
        <v>1</v>
      </c>
      <c r="G111" s="113"/>
    </row>
    <row r="112" spans="1:7">
      <c r="A112" s="165" t="s">
        <v>66</v>
      </c>
      <c r="B112" s="166"/>
      <c r="C112" s="165" t="s">
        <v>892</v>
      </c>
      <c r="D112" s="165" t="s">
        <v>4440</v>
      </c>
      <c r="E112" s="166" t="s">
        <v>4441</v>
      </c>
      <c r="F112" s="113">
        <v>1</v>
      </c>
      <c r="G112" s="113"/>
    </row>
    <row r="113" spans="1:7">
      <c r="A113" s="165" t="s">
        <v>66</v>
      </c>
      <c r="B113" s="166"/>
      <c r="C113" s="165" t="s">
        <v>892</v>
      </c>
      <c r="D113" s="165" t="s">
        <v>4442</v>
      </c>
      <c r="E113" s="166" t="s">
        <v>4443</v>
      </c>
      <c r="F113" s="113">
        <v>1</v>
      </c>
      <c r="G113" s="113"/>
    </row>
    <row r="114" spans="1:7">
      <c r="A114" s="165" t="s">
        <v>66</v>
      </c>
      <c r="B114" s="166"/>
      <c r="C114" s="165" t="s">
        <v>892</v>
      </c>
      <c r="D114" s="165" t="s">
        <v>4444</v>
      </c>
      <c r="E114" s="166" t="s">
        <v>4445</v>
      </c>
      <c r="F114" s="113">
        <v>1</v>
      </c>
      <c r="G114" s="113"/>
    </row>
    <row r="115" spans="1:7">
      <c r="A115" s="165" t="s">
        <v>66</v>
      </c>
      <c r="B115" s="166"/>
      <c r="C115" s="165" t="s">
        <v>334</v>
      </c>
      <c r="D115" s="165" t="s">
        <v>4446</v>
      </c>
      <c r="E115" s="166" t="s">
        <v>4447</v>
      </c>
      <c r="F115" s="113">
        <v>1</v>
      </c>
      <c r="G115" s="113"/>
    </row>
    <row r="116" spans="1:7">
      <c r="A116" s="165" t="s">
        <v>66</v>
      </c>
      <c r="B116" s="166"/>
      <c r="C116" s="165" t="s">
        <v>892</v>
      </c>
      <c r="D116" s="165" t="s">
        <v>4448</v>
      </c>
      <c r="E116" s="166" t="s">
        <v>4449</v>
      </c>
      <c r="F116" s="113">
        <v>1</v>
      </c>
      <c r="G116" s="113"/>
    </row>
    <row r="117" spans="1:7">
      <c r="A117" s="165" t="s">
        <v>66</v>
      </c>
      <c r="B117" s="166"/>
      <c r="C117" s="165" t="s">
        <v>334</v>
      </c>
      <c r="D117" s="165" t="s">
        <v>4450</v>
      </c>
      <c r="E117" s="166" t="s">
        <v>4451</v>
      </c>
      <c r="F117" s="113">
        <v>1</v>
      </c>
      <c r="G117" s="113"/>
    </row>
    <row r="118" spans="1:7">
      <c r="A118" s="165" t="s">
        <v>66</v>
      </c>
      <c r="B118" s="166"/>
      <c r="C118" s="165" t="s">
        <v>892</v>
      </c>
      <c r="D118" s="165" t="s">
        <v>4452</v>
      </c>
      <c r="E118" s="166" t="s">
        <v>4453</v>
      </c>
      <c r="F118" s="113">
        <v>1</v>
      </c>
      <c r="G118" s="113"/>
    </row>
    <row r="119" spans="1:7">
      <c r="A119" s="165" t="s">
        <v>66</v>
      </c>
      <c r="B119" s="166"/>
      <c r="C119" s="165" t="s">
        <v>892</v>
      </c>
      <c r="D119" s="165" t="s">
        <v>4454</v>
      </c>
      <c r="E119" s="166" t="s">
        <v>4455</v>
      </c>
      <c r="F119" s="113">
        <v>1</v>
      </c>
      <c r="G119" s="113"/>
    </row>
    <row r="120" spans="1:7">
      <c r="A120" s="165" t="s">
        <v>66</v>
      </c>
      <c r="B120" s="166"/>
      <c r="C120" s="165" t="s">
        <v>334</v>
      </c>
      <c r="D120" s="165" t="s">
        <v>4456</v>
      </c>
      <c r="E120" s="166" t="s">
        <v>4457</v>
      </c>
      <c r="F120" s="113">
        <v>1</v>
      </c>
      <c r="G120" s="113"/>
    </row>
    <row r="121" spans="1:7">
      <c r="A121" s="165" t="s">
        <v>66</v>
      </c>
      <c r="B121" s="166"/>
      <c r="C121" s="165" t="s">
        <v>892</v>
      </c>
      <c r="D121" s="165" t="s">
        <v>4458</v>
      </c>
      <c r="E121" s="166" t="s">
        <v>4459</v>
      </c>
      <c r="F121" s="113">
        <v>1</v>
      </c>
      <c r="G121" s="113"/>
    </row>
    <row r="122" spans="1:7">
      <c r="A122" s="165" t="s">
        <v>66</v>
      </c>
      <c r="B122" s="166"/>
      <c r="C122" s="165" t="s">
        <v>892</v>
      </c>
      <c r="D122" s="165" t="s">
        <v>4460</v>
      </c>
      <c r="E122" s="166" t="s">
        <v>4461</v>
      </c>
      <c r="F122" s="113">
        <v>1</v>
      </c>
      <c r="G122" s="113"/>
    </row>
    <row r="123" spans="1:7">
      <c r="A123" s="165" t="s">
        <v>66</v>
      </c>
      <c r="B123" s="166"/>
      <c r="C123" s="165" t="s">
        <v>892</v>
      </c>
      <c r="D123" s="165" t="s">
        <v>4462</v>
      </c>
      <c r="E123" s="166" t="s">
        <v>4463</v>
      </c>
      <c r="F123" s="113">
        <v>1</v>
      </c>
      <c r="G123" s="113"/>
    </row>
    <row r="124" spans="1:7">
      <c r="A124" s="165" t="s">
        <v>66</v>
      </c>
      <c r="B124" s="166"/>
      <c r="C124" s="165" t="s">
        <v>892</v>
      </c>
      <c r="D124" s="165" t="s">
        <v>4464</v>
      </c>
      <c r="E124" s="166" t="s">
        <v>4465</v>
      </c>
      <c r="F124" s="113">
        <v>1</v>
      </c>
      <c r="G124" s="113"/>
    </row>
    <row r="125" spans="1:7">
      <c r="A125" s="165" t="s">
        <v>66</v>
      </c>
      <c r="B125" s="166"/>
      <c r="C125" s="165" t="s">
        <v>892</v>
      </c>
      <c r="D125" s="165" t="s">
        <v>4466</v>
      </c>
      <c r="E125" s="166" t="s">
        <v>4467</v>
      </c>
      <c r="F125" s="113">
        <v>1</v>
      </c>
      <c r="G125" s="113"/>
    </row>
    <row r="126" spans="1:7">
      <c r="A126" s="165" t="s">
        <v>66</v>
      </c>
      <c r="B126" s="166"/>
      <c r="C126" s="165" t="s">
        <v>892</v>
      </c>
      <c r="D126" s="165" t="s">
        <v>4468</v>
      </c>
      <c r="E126" s="166" t="s">
        <v>4469</v>
      </c>
      <c r="F126" s="113">
        <v>1</v>
      </c>
      <c r="G126" s="113"/>
    </row>
    <row r="127" spans="1:7">
      <c r="A127" s="165" t="s">
        <v>66</v>
      </c>
      <c r="B127" s="166"/>
      <c r="C127" s="165" t="s">
        <v>892</v>
      </c>
      <c r="D127" s="165" t="s">
        <v>4470</v>
      </c>
      <c r="E127" s="166" t="s">
        <v>4471</v>
      </c>
      <c r="F127" s="113">
        <v>1</v>
      </c>
      <c r="G127" s="113"/>
    </row>
    <row r="128" spans="1:7">
      <c r="A128" s="165" t="s">
        <v>66</v>
      </c>
      <c r="B128" s="166"/>
      <c r="C128" s="165" t="s">
        <v>268</v>
      </c>
      <c r="D128" s="165" t="s">
        <v>4472</v>
      </c>
      <c r="E128" s="166" t="s">
        <v>4473</v>
      </c>
      <c r="F128" s="113">
        <v>1</v>
      </c>
      <c r="G128" s="113"/>
    </row>
    <row r="129" spans="1:7">
      <c r="A129" s="165" t="s">
        <v>66</v>
      </c>
      <c r="B129" s="166"/>
      <c r="C129" s="165" t="s">
        <v>892</v>
      </c>
      <c r="D129" s="165" t="s">
        <v>4474</v>
      </c>
      <c r="E129" s="166" t="s">
        <v>4475</v>
      </c>
      <c r="F129" s="113">
        <v>1</v>
      </c>
      <c r="G129" s="113"/>
    </row>
    <row r="130" spans="1:7">
      <c r="A130" s="165" t="s">
        <v>66</v>
      </c>
      <c r="B130" s="166"/>
      <c r="C130" s="165" t="s">
        <v>892</v>
      </c>
      <c r="D130" s="165" t="s">
        <v>4476</v>
      </c>
      <c r="E130" s="166" t="s">
        <v>4477</v>
      </c>
      <c r="F130" s="113">
        <v>1</v>
      </c>
      <c r="G130" s="113"/>
    </row>
    <row r="131" spans="1:7">
      <c r="A131" s="165" t="s">
        <v>66</v>
      </c>
      <c r="B131" s="166"/>
      <c r="C131" s="165" t="s">
        <v>4479</v>
      </c>
      <c r="D131" s="165" t="s">
        <v>4478</v>
      </c>
      <c r="E131" s="166" t="s">
        <v>4480</v>
      </c>
      <c r="F131" s="113">
        <v>1</v>
      </c>
      <c r="G131" s="113"/>
    </row>
    <row r="132" spans="1:7">
      <c r="A132" s="165" t="s">
        <v>66</v>
      </c>
      <c r="B132" s="166"/>
      <c r="C132" s="165" t="s">
        <v>892</v>
      </c>
      <c r="D132" s="165" t="s">
        <v>4481</v>
      </c>
      <c r="E132" s="166" t="s">
        <v>4482</v>
      </c>
      <c r="F132" s="113">
        <v>1</v>
      </c>
      <c r="G132" s="113"/>
    </row>
    <row r="133" spans="1:7">
      <c r="A133" s="165" t="s">
        <v>66</v>
      </c>
      <c r="B133" s="166"/>
      <c r="C133" s="165" t="s">
        <v>892</v>
      </c>
      <c r="D133" s="165" t="s">
        <v>4483</v>
      </c>
      <c r="E133" s="166" t="s">
        <v>4484</v>
      </c>
      <c r="F133" s="113">
        <v>1</v>
      </c>
      <c r="G133" s="113"/>
    </row>
    <row r="134" spans="1:7">
      <c r="A134" s="165" t="s">
        <v>66</v>
      </c>
      <c r="B134" s="166"/>
      <c r="C134" s="165" t="s">
        <v>892</v>
      </c>
      <c r="D134" s="165" t="s">
        <v>4485</v>
      </c>
      <c r="E134" s="166" t="s">
        <v>4486</v>
      </c>
      <c r="F134" s="113">
        <v>1</v>
      </c>
      <c r="G134" s="113"/>
    </row>
    <row r="135" spans="1:7">
      <c r="A135" s="165" t="s">
        <v>66</v>
      </c>
      <c r="B135" s="166"/>
      <c r="C135" s="165" t="s">
        <v>268</v>
      </c>
      <c r="D135" s="165" t="s">
        <v>4487</v>
      </c>
      <c r="E135" s="166" t="s">
        <v>4488</v>
      </c>
      <c r="F135" s="113">
        <v>1</v>
      </c>
      <c r="G135" s="113"/>
    </row>
    <row r="136" spans="1:7">
      <c r="A136" s="165" t="s">
        <v>66</v>
      </c>
      <c r="B136" s="166"/>
      <c r="C136" s="165" t="s">
        <v>892</v>
      </c>
      <c r="D136" s="165" t="s">
        <v>4489</v>
      </c>
      <c r="E136" s="166" t="s">
        <v>4490</v>
      </c>
      <c r="F136" s="113">
        <v>1</v>
      </c>
      <c r="G136" s="113"/>
    </row>
    <row r="137" spans="1:7">
      <c r="A137" s="165" t="s">
        <v>66</v>
      </c>
      <c r="B137" s="166"/>
      <c r="C137" s="165" t="s">
        <v>892</v>
      </c>
      <c r="D137" s="165" t="s">
        <v>4491</v>
      </c>
      <c r="E137" s="166" t="s">
        <v>4492</v>
      </c>
      <c r="F137" s="113">
        <v>1</v>
      </c>
      <c r="G137" s="113"/>
    </row>
    <row r="138" spans="1:7">
      <c r="A138" s="165" t="s">
        <v>66</v>
      </c>
      <c r="B138" s="166"/>
      <c r="C138" s="165" t="s">
        <v>892</v>
      </c>
      <c r="D138" s="165" t="s">
        <v>4493</v>
      </c>
      <c r="E138" s="166" t="s">
        <v>4494</v>
      </c>
      <c r="F138" s="113">
        <v>1</v>
      </c>
      <c r="G138" s="113"/>
    </row>
    <row r="139" spans="1:7">
      <c r="A139" s="165" t="s">
        <v>66</v>
      </c>
      <c r="B139" s="166"/>
      <c r="C139" s="165" t="s">
        <v>892</v>
      </c>
      <c r="D139" s="165" t="s">
        <v>4495</v>
      </c>
      <c r="E139" s="166" t="s">
        <v>4496</v>
      </c>
      <c r="F139" s="113">
        <v>1</v>
      </c>
      <c r="G139" s="113"/>
    </row>
    <row r="140" spans="1:7">
      <c r="A140" s="165" t="s">
        <v>66</v>
      </c>
      <c r="B140" s="166"/>
      <c r="C140" s="165" t="s">
        <v>892</v>
      </c>
      <c r="D140" s="165" t="s">
        <v>4497</v>
      </c>
      <c r="E140" s="166" t="s">
        <v>4498</v>
      </c>
      <c r="F140" s="113">
        <v>1</v>
      </c>
      <c r="G140" s="113"/>
    </row>
    <row r="141" spans="1:7">
      <c r="A141" s="165" t="s">
        <v>66</v>
      </c>
      <c r="B141" s="166"/>
      <c r="C141" s="165" t="s">
        <v>334</v>
      </c>
      <c r="D141" s="165" t="s">
        <v>4499</v>
      </c>
      <c r="E141" s="166" t="s">
        <v>4500</v>
      </c>
      <c r="F141" s="113">
        <v>1</v>
      </c>
      <c r="G141" s="113"/>
    </row>
    <row r="142" spans="1:7">
      <c r="A142" s="165" t="s">
        <v>66</v>
      </c>
      <c r="B142" s="166"/>
      <c r="C142" s="165" t="s">
        <v>892</v>
      </c>
      <c r="D142" s="165" t="s">
        <v>4501</v>
      </c>
      <c r="E142" s="166" t="s">
        <v>4502</v>
      </c>
      <c r="F142" s="113">
        <v>1</v>
      </c>
      <c r="G142" s="113"/>
    </row>
    <row r="143" spans="1:7">
      <c r="A143" s="165" t="s">
        <v>66</v>
      </c>
      <c r="B143" s="166"/>
      <c r="C143" s="165" t="s">
        <v>777</v>
      </c>
      <c r="D143" s="165" t="s">
        <v>4503</v>
      </c>
      <c r="E143" s="166" t="s">
        <v>4504</v>
      </c>
      <c r="F143" s="113">
        <v>1</v>
      </c>
      <c r="G143" s="113"/>
    </row>
    <row r="144" spans="1:7">
      <c r="A144" s="165" t="s">
        <v>66</v>
      </c>
      <c r="B144" s="166"/>
      <c r="C144" s="165" t="s">
        <v>2261</v>
      </c>
      <c r="D144" s="165" t="s">
        <v>4505</v>
      </c>
      <c r="E144" s="166" t="s">
        <v>4506</v>
      </c>
      <c r="F144" s="113">
        <v>1</v>
      </c>
      <c r="G144" s="113"/>
    </row>
    <row r="145" spans="1:7">
      <c r="A145" s="165" t="s">
        <v>66</v>
      </c>
      <c r="B145" s="166"/>
      <c r="C145" s="165" t="s">
        <v>892</v>
      </c>
      <c r="D145" s="165" t="s">
        <v>4507</v>
      </c>
      <c r="E145" s="166" t="s">
        <v>4508</v>
      </c>
      <c r="F145" s="113">
        <v>1</v>
      </c>
      <c r="G145" s="113"/>
    </row>
    <row r="146" spans="1:7">
      <c r="A146" s="165" t="s">
        <v>66</v>
      </c>
      <c r="B146" s="166"/>
      <c r="C146" s="165" t="s">
        <v>892</v>
      </c>
      <c r="D146" s="165" t="s">
        <v>4509</v>
      </c>
      <c r="E146" s="166" t="s">
        <v>4510</v>
      </c>
      <c r="F146" s="113">
        <v>1</v>
      </c>
      <c r="G146" s="113"/>
    </row>
    <row r="147" spans="1:7">
      <c r="A147" s="165" t="s">
        <v>66</v>
      </c>
      <c r="B147" s="166"/>
      <c r="C147" s="165" t="s">
        <v>777</v>
      </c>
      <c r="D147" s="165" t="s">
        <v>4511</v>
      </c>
      <c r="E147" s="166" t="s">
        <v>4512</v>
      </c>
      <c r="F147" s="113">
        <v>1</v>
      </c>
      <c r="G147" s="113"/>
    </row>
    <row r="148" spans="1:7">
      <c r="A148" s="165" t="s">
        <v>66</v>
      </c>
      <c r="B148" s="166"/>
      <c r="C148" s="165" t="s">
        <v>892</v>
      </c>
      <c r="D148" s="165" t="s">
        <v>4513</v>
      </c>
      <c r="E148" s="166" t="s">
        <v>4514</v>
      </c>
      <c r="F148" s="113">
        <v>1</v>
      </c>
      <c r="G148" s="113"/>
    </row>
    <row r="149" spans="1:7">
      <c r="A149" s="165" t="s">
        <v>66</v>
      </c>
      <c r="B149" s="166"/>
      <c r="C149" s="165" t="s">
        <v>777</v>
      </c>
      <c r="D149" s="165" t="s">
        <v>4515</v>
      </c>
      <c r="E149" s="166" t="s">
        <v>4516</v>
      </c>
      <c r="F149" s="113">
        <v>1</v>
      </c>
      <c r="G149" s="113"/>
    </row>
    <row r="150" spans="1:7">
      <c r="A150" s="165" t="s">
        <v>66</v>
      </c>
      <c r="B150" s="166"/>
      <c r="C150" s="165" t="s">
        <v>892</v>
      </c>
      <c r="D150" s="165" t="s">
        <v>4517</v>
      </c>
      <c r="E150" s="166" t="s">
        <v>4518</v>
      </c>
      <c r="F150" s="113">
        <v>1</v>
      </c>
      <c r="G150" s="113"/>
    </row>
    <row r="151" spans="1:7">
      <c r="A151" s="165"/>
      <c r="B151" s="166"/>
      <c r="C151" s="165"/>
      <c r="D151" s="113"/>
      <c r="E151" s="113"/>
      <c r="F151" s="113"/>
      <c r="G151" s="113"/>
    </row>
    <row r="152" spans="1:7">
      <c r="F152" s="164">
        <f>SUM(F3:F151)</f>
        <v>148</v>
      </c>
    </row>
    <row r="153" spans="1:7" ht="30">
      <c r="A153" s="285" t="s">
        <v>497</v>
      </c>
      <c r="B153" s="297">
        <v>1</v>
      </c>
    </row>
  </sheetData>
  <sortState ref="A2:G54">
    <sortCondition descending="1" ref="B2"/>
  </sortState>
  <pageMargins left="0.7" right="0.7" top="0.75" bottom="0.75" header="0.3" footer="0.3"/>
  <pageSetup scale="40" fitToHeight="0"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90" zoomScaleNormal="90" zoomScalePageLayoutView="90" workbookViewId="0">
      <selection activeCell="B6" sqref="B6"/>
    </sheetView>
  </sheetViews>
  <sheetFormatPr defaultColWidth="8.85546875" defaultRowHeight="15"/>
  <cols>
    <col min="1" max="2" width="24.42578125" customWidth="1"/>
    <col min="3" max="3" width="11.85546875" bestFit="1" customWidth="1"/>
    <col min="4" max="4" width="26.42578125" customWidth="1"/>
    <col min="5" max="5" width="35.28515625" bestFit="1" customWidth="1"/>
    <col min="6" max="6" width="20.42578125" bestFit="1" customWidth="1"/>
    <col min="7" max="7" width="20.42578125" customWidth="1"/>
    <col min="8" max="8" width="26.7109375" customWidth="1"/>
  </cols>
  <sheetData>
    <row r="1" spans="1:8">
      <c r="A1" s="126" t="s">
        <v>212</v>
      </c>
      <c r="B1" s="126" t="s">
        <v>1163</v>
      </c>
      <c r="C1" s="126" t="s">
        <v>1164</v>
      </c>
      <c r="D1" s="126" t="s">
        <v>1165</v>
      </c>
      <c r="E1" s="126" t="s">
        <v>307</v>
      </c>
      <c r="F1" s="126" t="s">
        <v>292</v>
      </c>
      <c r="G1" s="190" t="s">
        <v>2292</v>
      </c>
      <c r="H1" s="126" t="s">
        <v>243</v>
      </c>
    </row>
    <row r="2" spans="1:8">
      <c r="A2" s="165" t="s">
        <v>165</v>
      </c>
      <c r="B2" s="165"/>
      <c r="C2" s="165"/>
      <c r="D2" s="165"/>
      <c r="E2" s="166"/>
      <c r="F2" s="113">
        <v>1</v>
      </c>
      <c r="G2" s="295">
        <f>+C21</f>
        <v>5.0888382687927107</v>
      </c>
      <c r="H2" s="113"/>
    </row>
    <row r="3" spans="1:8">
      <c r="A3" s="165"/>
      <c r="B3" s="165"/>
      <c r="C3" s="165"/>
      <c r="D3" s="165"/>
      <c r="E3" s="166"/>
      <c r="F3" s="113">
        <v>0</v>
      </c>
      <c r="G3" s="113"/>
      <c r="H3" s="113"/>
    </row>
    <row r="4" spans="1:8">
      <c r="A4" s="165"/>
      <c r="B4" s="165"/>
      <c r="C4" s="165"/>
      <c r="D4" s="165"/>
      <c r="E4" s="166"/>
      <c r="F4" s="113">
        <v>0</v>
      </c>
      <c r="G4" s="113"/>
      <c r="H4" s="113"/>
    </row>
    <row r="5" spans="1:8">
      <c r="E5" s="138" t="s">
        <v>159</v>
      </c>
      <c r="F5" s="164"/>
      <c r="G5" s="262">
        <f>SUM(G2:G4)</f>
        <v>5.0888382687927107</v>
      </c>
    </row>
    <row r="6" spans="1:8" ht="30">
      <c r="A6" s="285" t="s">
        <v>497</v>
      </c>
      <c r="B6" s="286">
        <v>1</v>
      </c>
    </row>
    <row r="8" spans="1:8">
      <c r="A8" t="s">
        <v>2499</v>
      </c>
    </row>
    <row r="10" spans="1:8">
      <c r="B10" s="281" t="s">
        <v>2270</v>
      </c>
      <c r="C10" t="s">
        <v>242</v>
      </c>
    </row>
    <row r="11" spans="1:8">
      <c r="A11" t="s">
        <v>2266</v>
      </c>
      <c r="B11">
        <v>3</v>
      </c>
      <c r="C11">
        <v>800</v>
      </c>
    </row>
    <row r="12" spans="1:8">
      <c r="A12" t="s">
        <v>2267</v>
      </c>
      <c r="B12">
        <v>5</v>
      </c>
      <c r="C12">
        <v>1000</v>
      </c>
    </row>
    <row r="13" spans="1:8">
      <c r="A13" t="s">
        <v>2268</v>
      </c>
      <c r="B13">
        <v>10</v>
      </c>
      <c r="C13">
        <v>350</v>
      </c>
    </row>
    <row r="16" spans="1:8">
      <c r="B16" s="281" t="s">
        <v>2500</v>
      </c>
    </row>
    <row r="17" spans="1:3">
      <c r="A17" t="s">
        <v>2266</v>
      </c>
      <c r="B17" s="281">
        <v>3</v>
      </c>
      <c r="C17">
        <v>15</v>
      </c>
    </row>
    <row r="18" spans="1:3">
      <c r="A18" t="s">
        <v>2267</v>
      </c>
      <c r="B18" s="281">
        <v>5</v>
      </c>
      <c r="C18">
        <v>15</v>
      </c>
    </row>
    <row r="19" spans="1:3">
      <c r="A19" t="s">
        <v>2268</v>
      </c>
      <c r="B19" s="281">
        <v>10</v>
      </c>
      <c r="C19">
        <v>15</v>
      </c>
    </row>
    <row r="21" spans="1:3">
      <c r="A21" s="288"/>
      <c r="B21" s="287" t="s">
        <v>2494</v>
      </c>
      <c r="C21" s="293">
        <f>+((B11*C11+B12*C12+B13*C13+B17*C17+B18*C18+B19*C19)/(C11+C12+C13+C17+C18+C19))</f>
        <v>5.0888382687927107</v>
      </c>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election activeCell="D2" sqref="D2"/>
    </sheetView>
  </sheetViews>
  <sheetFormatPr defaultColWidth="8.85546875" defaultRowHeight="15"/>
  <cols>
    <col min="1" max="1" width="15.28515625" customWidth="1"/>
    <col min="2" max="2" width="16.42578125" customWidth="1"/>
    <col min="3" max="3" width="22.7109375" bestFit="1" customWidth="1"/>
    <col min="4" max="5" width="26.42578125" customWidth="1"/>
    <col min="6" max="6" width="20.42578125" bestFit="1" customWidth="1"/>
    <col min="7" max="7" width="20.42578125" customWidth="1"/>
    <col min="8" max="8" width="23.28515625" customWidth="1"/>
  </cols>
  <sheetData>
    <row r="1" spans="1:20">
      <c r="A1" s="126" t="s">
        <v>212</v>
      </c>
      <c r="B1" s="126" t="s">
        <v>1163</v>
      </c>
      <c r="C1" s="126" t="s">
        <v>1164</v>
      </c>
      <c r="D1" s="126" t="s">
        <v>1165</v>
      </c>
      <c r="E1" s="126" t="s">
        <v>307</v>
      </c>
      <c r="F1" s="126" t="s">
        <v>292</v>
      </c>
      <c r="G1" s="190" t="s">
        <v>2292</v>
      </c>
      <c r="H1" s="126" t="s">
        <v>243</v>
      </c>
      <c r="Q1" t="s">
        <v>171</v>
      </c>
    </row>
    <row r="2" spans="1:20">
      <c r="A2" s="113" t="s">
        <v>48</v>
      </c>
      <c r="B2" s="149"/>
      <c r="C2" s="113" t="s">
        <v>274</v>
      </c>
      <c r="D2" s="238" t="s">
        <v>2280</v>
      </c>
      <c r="E2" s="237" t="s">
        <v>2281</v>
      </c>
      <c r="F2" s="113">
        <v>1</v>
      </c>
      <c r="G2" s="113">
        <v>10</v>
      </c>
      <c r="H2" s="113"/>
      <c r="Q2" t="s">
        <v>35</v>
      </c>
      <c r="R2">
        <v>4</v>
      </c>
      <c r="S2" t="s">
        <v>172</v>
      </c>
      <c r="T2" t="s">
        <v>174</v>
      </c>
    </row>
    <row r="3" spans="1:20">
      <c r="E3" s="150" t="s">
        <v>159</v>
      </c>
      <c r="F3" s="128">
        <f>SUM(F2)</f>
        <v>1</v>
      </c>
      <c r="G3" s="131">
        <f>SUM(G2)</f>
        <v>10</v>
      </c>
    </row>
    <row r="4" spans="1:20" ht="45">
      <c r="A4" s="285" t="s">
        <v>497</v>
      </c>
      <c r="B4" s="286">
        <f>+G3</f>
        <v>10</v>
      </c>
    </row>
    <row r="6" spans="1:20">
      <c r="A6" s="253" t="s">
        <v>2288</v>
      </c>
    </row>
    <row r="7" spans="1:20">
      <c r="A7" s="253" t="s">
        <v>2289</v>
      </c>
    </row>
    <row r="8" spans="1:20">
      <c r="A8" s="253" t="s">
        <v>2290</v>
      </c>
    </row>
    <row r="9" spans="1:20">
      <c r="A9" s="253" t="s">
        <v>2291</v>
      </c>
    </row>
  </sheetData>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zoomScale="80" zoomScaleNormal="80" zoomScalePageLayoutView="85" workbookViewId="0">
      <selection activeCell="B6" sqref="B6"/>
    </sheetView>
  </sheetViews>
  <sheetFormatPr defaultColWidth="8.85546875" defaultRowHeight="15"/>
  <cols>
    <col min="1" max="1" width="10.42578125" customWidth="1"/>
    <col min="2" max="2" width="55.42578125" customWidth="1"/>
    <col min="3" max="3" width="10.42578125" bestFit="1" customWidth="1"/>
    <col min="4" max="4" width="76.140625" customWidth="1"/>
    <col min="5" max="5" width="14" customWidth="1"/>
    <col min="6" max="6" width="20.42578125" bestFit="1" customWidth="1"/>
    <col min="7" max="7" width="26.7109375" customWidth="1"/>
  </cols>
  <sheetData>
    <row r="1" spans="1:7">
      <c r="A1" s="126" t="s">
        <v>212</v>
      </c>
      <c r="B1" s="126" t="s">
        <v>1163</v>
      </c>
      <c r="C1" s="126" t="s">
        <v>1164</v>
      </c>
      <c r="D1" s="126" t="s">
        <v>1165</v>
      </c>
      <c r="E1" s="126" t="s">
        <v>307</v>
      </c>
      <c r="F1" s="126" t="s">
        <v>292</v>
      </c>
      <c r="G1" s="126" t="s">
        <v>243</v>
      </c>
    </row>
    <row r="2" spans="1:7">
      <c r="A2" s="189"/>
      <c r="B2" s="189" t="s">
        <v>592</v>
      </c>
      <c r="C2" s="189" t="s">
        <v>8</v>
      </c>
      <c r="D2" s="189" t="s">
        <v>591</v>
      </c>
      <c r="E2" s="189"/>
      <c r="F2" s="113">
        <v>1</v>
      </c>
      <c r="G2" s="126"/>
    </row>
    <row r="3" spans="1:7">
      <c r="A3" s="126"/>
      <c r="B3" s="189" t="s">
        <v>594</v>
      </c>
      <c r="C3" s="189" t="s">
        <v>8</v>
      </c>
      <c r="D3" s="189" t="s">
        <v>593</v>
      </c>
      <c r="E3" s="189"/>
      <c r="F3" s="113">
        <v>1</v>
      </c>
      <c r="G3" s="126"/>
    </row>
    <row r="4" spans="1:7">
      <c r="A4" s="126"/>
      <c r="B4" s="189" t="s">
        <v>596</v>
      </c>
      <c r="C4" s="189" t="s">
        <v>8</v>
      </c>
      <c r="D4" s="189" t="s">
        <v>595</v>
      </c>
      <c r="E4" s="189"/>
      <c r="F4" s="113">
        <v>0</v>
      </c>
      <c r="G4" s="126"/>
    </row>
    <row r="5" spans="1:7">
      <c r="A5" s="126"/>
      <c r="B5" s="189" t="s">
        <v>598</v>
      </c>
      <c r="C5" s="189" t="s">
        <v>8</v>
      </c>
      <c r="D5" s="189" t="s">
        <v>597</v>
      </c>
      <c r="E5" s="189"/>
      <c r="F5" s="113">
        <v>1</v>
      </c>
      <c r="G5" s="126"/>
    </row>
    <row r="6" spans="1:7">
      <c r="A6" s="126"/>
      <c r="B6" s="189" t="s">
        <v>601</v>
      </c>
      <c r="C6" s="189" t="s">
        <v>600</v>
      </c>
      <c r="D6" s="189" t="s">
        <v>599</v>
      </c>
      <c r="E6" s="189"/>
      <c r="F6" s="113">
        <v>1</v>
      </c>
      <c r="G6" s="126"/>
    </row>
    <row r="7" spans="1:7">
      <c r="A7" s="126"/>
      <c r="B7" s="189" t="s">
        <v>603</v>
      </c>
      <c r="C7" s="189" t="s">
        <v>152</v>
      </c>
      <c r="D7" s="189" t="s">
        <v>602</v>
      </c>
      <c r="E7" s="189"/>
      <c r="F7" s="113">
        <v>0</v>
      </c>
      <c r="G7" s="126"/>
    </row>
    <row r="8" spans="1:7">
      <c r="A8" s="126"/>
      <c r="B8" s="189" t="s">
        <v>605</v>
      </c>
      <c r="C8" s="189" t="s">
        <v>152</v>
      </c>
      <c r="D8" s="189" t="s">
        <v>604</v>
      </c>
      <c r="E8" s="189"/>
      <c r="F8" s="113">
        <v>0</v>
      </c>
      <c r="G8" s="126"/>
    </row>
    <row r="9" spans="1:7">
      <c r="A9" s="126"/>
      <c r="B9" s="189" t="s">
        <v>607</v>
      </c>
      <c r="C9" s="189" t="s">
        <v>152</v>
      </c>
      <c r="D9" s="189" t="s">
        <v>606</v>
      </c>
      <c r="E9" s="189"/>
      <c r="F9" s="113">
        <v>0</v>
      </c>
      <c r="G9" s="126"/>
    </row>
    <row r="10" spans="1:7">
      <c r="A10" s="126"/>
      <c r="B10" s="189" t="s">
        <v>609</v>
      </c>
      <c r="C10" s="189" t="s">
        <v>152</v>
      </c>
      <c r="D10" s="189" t="s">
        <v>608</v>
      </c>
      <c r="E10" s="189"/>
      <c r="F10" s="113">
        <v>0</v>
      </c>
      <c r="G10" s="126"/>
    </row>
    <row r="11" spans="1:7">
      <c r="A11" s="126"/>
      <c r="B11" s="189" t="s">
        <v>611</v>
      </c>
      <c r="C11" s="189" t="s">
        <v>8</v>
      </c>
      <c r="D11" s="189" t="s">
        <v>610</v>
      </c>
      <c r="E11" s="189"/>
      <c r="F11" s="113">
        <v>0</v>
      </c>
      <c r="G11" s="126"/>
    </row>
    <row r="12" spans="1:7">
      <c r="A12" s="126"/>
      <c r="B12" s="189" t="s">
        <v>613</v>
      </c>
      <c r="C12" s="189" t="s">
        <v>8</v>
      </c>
      <c r="D12" s="189" t="s">
        <v>612</v>
      </c>
      <c r="E12" s="189"/>
      <c r="F12" s="113">
        <v>0</v>
      </c>
      <c r="G12" s="126"/>
    </row>
    <row r="13" spans="1:7">
      <c r="A13" s="126"/>
      <c r="B13" s="189" t="s">
        <v>615</v>
      </c>
      <c r="C13" s="189" t="s">
        <v>8</v>
      </c>
      <c r="D13" s="189" t="s">
        <v>614</v>
      </c>
      <c r="E13" s="189"/>
      <c r="F13" s="113">
        <v>0</v>
      </c>
      <c r="G13" s="126"/>
    </row>
    <row r="14" spans="1:7">
      <c r="A14" s="126"/>
      <c r="B14" s="189" t="s">
        <v>617</v>
      </c>
      <c r="C14" s="189" t="s">
        <v>152</v>
      </c>
      <c r="D14" s="189" t="s">
        <v>616</v>
      </c>
      <c r="E14" s="189"/>
      <c r="F14" s="113">
        <v>1</v>
      </c>
      <c r="G14" s="126"/>
    </row>
    <row r="15" spans="1:7">
      <c r="A15" s="126"/>
      <c r="B15" s="189" t="s">
        <v>619</v>
      </c>
      <c r="C15" s="189" t="s">
        <v>600</v>
      </c>
      <c r="D15" s="189" t="s">
        <v>618</v>
      </c>
      <c r="E15" s="189"/>
      <c r="F15" s="113">
        <v>0</v>
      </c>
      <c r="G15" s="126"/>
    </row>
    <row r="16" spans="1:7">
      <c r="A16" s="126"/>
      <c r="B16" s="189" t="s">
        <v>621</v>
      </c>
      <c r="C16" s="189" t="s">
        <v>152</v>
      </c>
      <c r="D16" s="189" t="s">
        <v>620</v>
      </c>
      <c r="E16" s="189"/>
      <c r="F16" s="113">
        <v>0</v>
      </c>
      <c r="G16" s="126"/>
    </row>
    <row r="17" spans="1:7">
      <c r="A17" s="126"/>
      <c r="B17" s="189" t="s">
        <v>623</v>
      </c>
      <c r="C17" s="189" t="s">
        <v>8</v>
      </c>
      <c r="D17" s="189" t="s">
        <v>622</v>
      </c>
      <c r="E17" s="189"/>
      <c r="F17" s="113">
        <v>0</v>
      </c>
      <c r="G17" s="126"/>
    </row>
    <row r="18" spans="1:7">
      <c r="A18" s="189"/>
      <c r="B18" s="189" t="s">
        <v>625</v>
      </c>
      <c r="C18" s="189" t="s">
        <v>600</v>
      </c>
      <c r="D18" s="189" t="s">
        <v>624</v>
      </c>
      <c r="E18" s="189"/>
      <c r="F18" s="113">
        <v>0</v>
      </c>
      <c r="G18" s="126"/>
    </row>
    <row r="19" spans="1:7">
      <c r="A19" s="126"/>
      <c r="B19" s="189" t="s">
        <v>627</v>
      </c>
      <c r="C19" s="189" t="s">
        <v>600</v>
      </c>
      <c r="D19" s="189" t="s">
        <v>626</v>
      </c>
      <c r="E19" s="189"/>
      <c r="F19" s="113">
        <v>0</v>
      </c>
      <c r="G19" s="126"/>
    </row>
    <row r="20" spans="1:7">
      <c r="A20" s="126"/>
      <c r="B20" s="189" t="s">
        <v>629</v>
      </c>
      <c r="C20" s="189" t="s">
        <v>600</v>
      </c>
      <c r="D20" s="189" t="s">
        <v>628</v>
      </c>
      <c r="E20" s="189"/>
      <c r="F20" s="113">
        <v>0</v>
      </c>
      <c r="G20" s="126"/>
    </row>
    <row r="21" spans="1:7">
      <c r="A21" s="126"/>
      <c r="B21" s="189" t="s">
        <v>631</v>
      </c>
      <c r="C21" s="189" t="s">
        <v>152</v>
      </c>
      <c r="D21" s="189" t="s">
        <v>630</v>
      </c>
      <c r="E21" s="189"/>
      <c r="F21" s="113">
        <v>1</v>
      </c>
      <c r="G21" s="126"/>
    </row>
    <row r="22" spans="1:7">
      <c r="A22" s="126"/>
      <c r="B22" s="189" t="s">
        <v>633</v>
      </c>
      <c r="C22" s="189" t="s">
        <v>152</v>
      </c>
      <c r="D22" s="189" t="s">
        <v>632</v>
      </c>
      <c r="E22" s="189"/>
      <c r="F22" s="113">
        <v>0</v>
      </c>
      <c r="G22" s="126"/>
    </row>
    <row r="23" spans="1:7">
      <c r="A23" s="126"/>
      <c r="B23" s="189" t="s">
        <v>635</v>
      </c>
      <c r="C23" s="189" t="s">
        <v>152</v>
      </c>
      <c r="D23" s="189" t="s">
        <v>634</v>
      </c>
      <c r="E23" s="189"/>
      <c r="F23" s="113">
        <v>1</v>
      </c>
      <c r="G23" s="126"/>
    </row>
    <row r="24" spans="1:7">
      <c r="A24" s="126"/>
      <c r="B24" s="189" t="s">
        <v>637</v>
      </c>
      <c r="C24" s="189" t="s">
        <v>152</v>
      </c>
      <c r="D24" s="189" t="s">
        <v>636</v>
      </c>
      <c r="E24" s="189"/>
      <c r="F24" s="113">
        <v>0</v>
      </c>
      <c r="G24" s="126"/>
    </row>
    <row r="25" spans="1:7">
      <c r="A25" s="126"/>
      <c r="B25" s="189" t="s">
        <v>639</v>
      </c>
      <c r="C25" s="189" t="s">
        <v>152</v>
      </c>
      <c r="D25" s="189" t="s">
        <v>638</v>
      </c>
      <c r="E25" s="189"/>
      <c r="F25" s="113">
        <v>1</v>
      </c>
      <c r="G25" s="126"/>
    </row>
    <row r="26" spans="1:7">
      <c r="A26" s="126"/>
      <c r="B26" s="189" t="s">
        <v>641</v>
      </c>
      <c r="C26" s="189" t="s">
        <v>152</v>
      </c>
      <c r="D26" s="189" t="s">
        <v>640</v>
      </c>
      <c r="E26" s="189"/>
      <c r="F26" s="113">
        <v>0</v>
      </c>
      <c r="G26" s="126"/>
    </row>
    <row r="27" spans="1:7">
      <c r="A27" s="126"/>
      <c r="B27" s="189" t="s">
        <v>643</v>
      </c>
      <c r="C27" s="189" t="s">
        <v>334</v>
      </c>
      <c r="D27" s="189" t="s">
        <v>642</v>
      </c>
      <c r="E27" s="189"/>
      <c r="F27" s="113">
        <v>1</v>
      </c>
      <c r="G27" s="126"/>
    </row>
    <row r="28" spans="1:7">
      <c r="A28" s="126"/>
      <c r="B28" s="189" t="s">
        <v>645</v>
      </c>
      <c r="C28" s="189" t="s">
        <v>334</v>
      </c>
      <c r="D28" s="189" t="s">
        <v>644</v>
      </c>
      <c r="E28" s="189"/>
      <c r="F28" s="113">
        <v>1</v>
      </c>
      <c r="G28" s="126"/>
    </row>
    <row r="29" spans="1:7">
      <c r="A29" s="126"/>
      <c r="B29" s="189" t="s">
        <v>648</v>
      </c>
      <c r="C29" s="189" t="s">
        <v>647</v>
      </c>
      <c r="D29" s="189" t="s">
        <v>646</v>
      </c>
      <c r="E29" s="189"/>
      <c r="F29" s="113">
        <v>1</v>
      </c>
      <c r="G29" s="126"/>
    </row>
    <row r="30" spans="1:7">
      <c r="A30" s="126"/>
      <c r="B30" s="189" t="s">
        <v>650</v>
      </c>
      <c r="C30" s="189" t="s">
        <v>647</v>
      </c>
      <c r="D30" s="189" t="s">
        <v>649</v>
      </c>
      <c r="E30" s="189"/>
      <c r="F30" s="113">
        <v>1</v>
      </c>
      <c r="G30" s="126"/>
    </row>
    <row r="31" spans="1:7">
      <c r="A31" s="126"/>
      <c r="B31" s="189" t="s">
        <v>652</v>
      </c>
      <c r="C31" s="189" t="s">
        <v>647</v>
      </c>
      <c r="D31" s="189" t="s">
        <v>651</v>
      </c>
      <c r="E31" s="189"/>
      <c r="F31" s="113">
        <v>1</v>
      </c>
      <c r="G31" s="126"/>
    </row>
    <row r="32" spans="1:7">
      <c r="A32" s="126"/>
      <c r="B32" s="189" t="s">
        <v>654</v>
      </c>
      <c r="C32" s="189" t="s">
        <v>647</v>
      </c>
      <c r="D32" s="189" t="s">
        <v>653</v>
      </c>
      <c r="E32" s="189"/>
      <c r="F32" s="113">
        <v>1</v>
      </c>
      <c r="G32" s="126"/>
    </row>
    <row r="33" spans="1:7">
      <c r="A33" s="126"/>
      <c r="B33" s="189" t="s">
        <v>656</v>
      </c>
      <c r="C33" s="189" t="s">
        <v>647</v>
      </c>
      <c r="D33" s="189" t="s">
        <v>655</v>
      </c>
      <c r="E33" s="189"/>
      <c r="F33" s="113">
        <v>1</v>
      </c>
      <c r="G33" s="126"/>
    </row>
    <row r="34" spans="1:7">
      <c r="A34" s="126"/>
      <c r="B34" s="189" t="s">
        <v>659</v>
      </c>
      <c r="C34" s="189" t="s">
        <v>658</v>
      </c>
      <c r="D34" s="189" t="s">
        <v>657</v>
      </c>
      <c r="E34" s="189"/>
      <c r="F34" s="113">
        <v>1</v>
      </c>
      <c r="G34" s="126"/>
    </row>
    <row r="35" spans="1:7">
      <c r="A35" s="126"/>
      <c r="B35" s="189" t="s">
        <v>661</v>
      </c>
      <c r="C35" s="189" t="s">
        <v>658</v>
      </c>
      <c r="D35" s="189" t="s">
        <v>660</v>
      </c>
      <c r="E35" s="189"/>
      <c r="F35" s="113">
        <v>1</v>
      </c>
      <c r="G35" s="126"/>
    </row>
    <row r="36" spans="1:7">
      <c r="A36" s="126"/>
      <c r="B36" s="189" t="s">
        <v>664</v>
      </c>
      <c r="C36" s="189" t="s">
        <v>663</v>
      </c>
      <c r="D36" s="189" t="s">
        <v>662</v>
      </c>
      <c r="E36" s="189"/>
      <c r="F36" s="113">
        <v>1</v>
      </c>
      <c r="G36" s="126"/>
    </row>
    <row r="37" spans="1:7">
      <c r="A37" s="126"/>
      <c r="B37" s="189" t="s">
        <v>667</v>
      </c>
      <c r="C37" s="189" t="s">
        <v>666</v>
      </c>
      <c r="D37" s="189" t="s">
        <v>665</v>
      </c>
      <c r="E37" s="189"/>
      <c r="F37" s="113">
        <v>0</v>
      </c>
      <c r="G37" s="126"/>
    </row>
    <row r="38" spans="1:7">
      <c r="A38" s="126"/>
      <c r="B38" s="189" t="s">
        <v>670</v>
      </c>
      <c r="C38" s="189" t="s">
        <v>669</v>
      </c>
      <c r="D38" s="189" t="s">
        <v>668</v>
      </c>
      <c r="E38" s="189"/>
      <c r="F38" s="113">
        <v>0</v>
      </c>
      <c r="G38" s="126"/>
    </row>
    <row r="39" spans="1:7">
      <c r="A39" s="126"/>
      <c r="B39" s="189" t="s">
        <v>673</v>
      </c>
      <c r="C39" s="189" t="s">
        <v>672</v>
      </c>
      <c r="D39" s="189" t="s">
        <v>671</v>
      </c>
      <c r="E39" s="189"/>
      <c r="F39" s="113">
        <v>0</v>
      </c>
      <c r="G39" s="126"/>
    </row>
    <row r="40" spans="1:7">
      <c r="A40" s="126"/>
      <c r="B40" s="189" t="s">
        <v>675</v>
      </c>
      <c r="C40" s="189" t="s">
        <v>658</v>
      </c>
      <c r="D40" s="189" t="s">
        <v>674</v>
      </c>
      <c r="E40" s="189"/>
      <c r="F40" s="113">
        <v>0</v>
      </c>
      <c r="G40" s="126"/>
    </row>
    <row r="41" spans="1:7">
      <c r="A41" s="126"/>
      <c r="B41" s="189" t="s">
        <v>678</v>
      </c>
      <c r="C41" s="189" t="s">
        <v>677</v>
      </c>
      <c r="D41" s="189" t="s">
        <v>676</v>
      </c>
      <c r="E41" s="189"/>
      <c r="F41" s="113">
        <v>0</v>
      </c>
      <c r="G41" s="126"/>
    </row>
    <row r="42" spans="1:7">
      <c r="A42" s="126"/>
      <c r="B42" s="189" t="s">
        <v>681</v>
      </c>
      <c r="C42" s="189" t="s">
        <v>680</v>
      </c>
      <c r="D42" s="189" t="s">
        <v>679</v>
      </c>
      <c r="E42" s="189"/>
      <c r="F42" s="113">
        <v>0</v>
      </c>
      <c r="G42" s="126"/>
    </row>
    <row r="43" spans="1:7">
      <c r="A43" s="126"/>
      <c r="B43" s="189" t="s">
        <v>684</v>
      </c>
      <c r="C43" s="189" t="s">
        <v>683</v>
      </c>
      <c r="D43" s="189" t="s">
        <v>682</v>
      </c>
      <c r="E43" s="189"/>
      <c r="F43" s="113">
        <v>1</v>
      </c>
      <c r="G43" s="126"/>
    </row>
    <row r="44" spans="1:7">
      <c r="A44" s="126"/>
      <c r="B44" s="189" t="s">
        <v>687</v>
      </c>
      <c r="C44" s="189" t="s">
        <v>686</v>
      </c>
      <c r="D44" s="189" t="s">
        <v>685</v>
      </c>
      <c r="E44" s="189"/>
      <c r="F44" s="113">
        <v>1</v>
      </c>
      <c r="G44" s="126"/>
    </row>
    <row r="45" spans="1:7">
      <c r="A45" s="126"/>
      <c r="B45" s="189" t="s">
        <v>690</v>
      </c>
      <c r="C45" s="189" t="s">
        <v>689</v>
      </c>
      <c r="D45" s="189" t="s">
        <v>688</v>
      </c>
      <c r="E45" s="189"/>
      <c r="F45" s="113">
        <v>1</v>
      </c>
      <c r="G45" s="126"/>
    </row>
    <row r="46" spans="1:7">
      <c r="A46" s="126"/>
      <c r="B46" s="189" t="s">
        <v>693</v>
      </c>
      <c r="C46" s="189" t="s">
        <v>692</v>
      </c>
      <c r="D46" s="189" t="s">
        <v>691</v>
      </c>
      <c r="E46" s="189"/>
      <c r="F46" s="113">
        <v>1</v>
      </c>
      <c r="G46" s="126"/>
    </row>
    <row r="47" spans="1:7">
      <c r="A47" s="126"/>
      <c r="B47" s="189" t="s">
        <v>695</v>
      </c>
      <c r="C47" s="189" t="s">
        <v>683</v>
      </c>
      <c r="D47" s="189" t="s">
        <v>694</v>
      </c>
      <c r="E47" s="189"/>
      <c r="F47" s="113">
        <v>1</v>
      </c>
      <c r="G47" s="126"/>
    </row>
    <row r="48" spans="1:7">
      <c r="A48" s="126"/>
      <c r="B48" s="189" t="s">
        <v>697</v>
      </c>
      <c r="C48" s="189" t="s">
        <v>683</v>
      </c>
      <c r="D48" s="189" t="s">
        <v>696</v>
      </c>
      <c r="E48" s="189"/>
      <c r="F48" s="113">
        <v>1</v>
      </c>
      <c r="G48" s="126"/>
    </row>
    <row r="49" spans="1:7">
      <c r="A49" s="126"/>
      <c r="B49" s="189" t="s">
        <v>699</v>
      </c>
      <c r="C49" s="189" t="s">
        <v>686</v>
      </c>
      <c r="D49" s="189" t="s">
        <v>698</v>
      </c>
      <c r="E49" s="189"/>
      <c r="F49" s="113">
        <v>0</v>
      </c>
      <c r="G49" s="126"/>
    </row>
    <row r="50" spans="1:7">
      <c r="A50" s="126"/>
      <c r="B50" s="189" t="s">
        <v>702</v>
      </c>
      <c r="C50" s="189" t="s">
        <v>701</v>
      </c>
      <c r="D50" s="189" t="s">
        <v>700</v>
      </c>
      <c r="E50" s="189"/>
      <c r="F50" s="113">
        <v>0</v>
      </c>
      <c r="G50" s="126"/>
    </row>
    <row r="51" spans="1:7">
      <c r="A51" s="126"/>
      <c r="B51" s="189" t="s">
        <v>705</v>
      </c>
      <c r="C51" s="189" t="s">
        <v>704</v>
      </c>
      <c r="D51" s="189" t="s">
        <v>703</v>
      </c>
      <c r="E51" s="189"/>
      <c r="F51" s="113">
        <v>0</v>
      </c>
      <c r="G51" s="126"/>
    </row>
    <row r="52" spans="1:7">
      <c r="A52" s="126"/>
      <c r="B52" s="189" t="s">
        <v>708</v>
      </c>
      <c r="C52" s="189" t="s">
        <v>707</v>
      </c>
      <c r="D52" s="189" t="s">
        <v>706</v>
      </c>
      <c r="E52" s="189"/>
      <c r="F52" s="113">
        <v>1</v>
      </c>
      <c r="G52" s="126"/>
    </row>
    <row r="53" spans="1:7">
      <c r="A53" s="126"/>
      <c r="B53" s="189" t="s">
        <v>710</v>
      </c>
      <c r="C53" s="189" t="s">
        <v>707</v>
      </c>
      <c r="D53" s="189" t="s">
        <v>709</v>
      </c>
      <c r="E53" s="189"/>
      <c r="F53" s="113">
        <v>1</v>
      </c>
      <c r="G53" s="126"/>
    </row>
    <row r="54" spans="1:7">
      <c r="A54" s="126"/>
      <c r="B54" s="189" t="s">
        <v>712</v>
      </c>
      <c r="C54" s="189" t="s">
        <v>707</v>
      </c>
      <c r="D54" s="189" t="s">
        <v>711</v>
      </c>
      <c r="E54" s="189"/>
      <c r="F54" s="113">
        <v>0</v>
      </c>
      <c r="G54" s="126"/>
    </row>
    <row r="55" spans="1:7">
      <c r="A55" s="126"/>
      <c r="B55" s="189" t="s">
        <v>714</v>
      </c>
      <c r="C55" s="189" t="s">
        <v>707</v>
      </c>
      <c r="D55" s="189" t="s">
        <v>713</v>
      </c>
      <c r="E55" s="189"/>
      <c r="F55" s="113">
        <v>1</v>
      </c>
      <c r="G55" s="126"/>
    </row>
    <row r="56" spans="1:7">
      <c r="A56" s="126"/>
      <c r="B56" s="189" t="s">
        <v>716</v>
      </c>
      <c r="C56" s="189" t="s">
        <v>647</v>
      </c>
      <c r="D56" s="189" t="s">
        <v>715</v>
      </c>
      <c r="E56" s="189"/>
      <c r="F56" s="113">
        <v>1</v>
      </c>
      <c r="G56" s="126"/>
    </row>
    <row r="57" spans="1:7">
      <c r="A57" s="126"/>
      <c r="B57" s="189" t="s">
        <v>718</v>
      </c>
      <c r="C57" s="189" t="s">
        <v>647</v>
      </c>
      <c r="D57" s="189" t="s">
        <v>717</v>
      </c>
      <c r="E57" s="189"/>
      <c r="F57" s="113">
        <v>1</v>
      </c>
      <c r="G57" s="126"/>
    </row>
    <row r="58" spans="1:7">
      <c r="A58" s="126"/>
      <c r="B58" s="189" t="s">
        <v>720</v>
      </c>
      <c r="C58" s="189" t="s">
        <v>334</v>
      </c>
      <c r="D58" s="189" t="s">
        <v>719</v>
      </c>
      <c r="E58" s="189"/>
      <c r="F58" s="113">
        <v>1</v>
      </c>
      <c r="G58" s="126"/>
    </row>
    <row r="59" spans="1:7">
      <c r="A59" s="126"/>
      <c r="B59" s="189" t="s">
        <v>722</v>
      </c>
      <c r="C59" s="189" t="s">
        <v>334</v>
      </c>
      <c r="D59" s="189" t="s">
        <v>721</v>
      </c>
      <c r="E59" s="189"/>
      <c r="F59" s="113">
        <v>1</v>
      </c>
      <c r="G59" s="126"/>
    </row>
    <row r="60" spans="1:7">
      <c r="A60" s="126"/>
      <c r="B60" s="189" t="s">
        <v>725</v>
      </c>
      <c r="C60" s="189" t="s">
        <v>724</v>
      </c>
      <c r="D60" s="189" t="s">
        <v>723</v>
      </c>
      <c r="E60" s="189"/>
      <c r="F60" s="113">
        <v>1</v>
      </c>
      <c r="G60" s="126"/>
    </row>
    <row r="61" spans="1:7">
      <c r="A61" s="126"/>
      <c r="B61" s="189" t="s">
        <v>727</v>
      </c>
      <c r="C61" s="189" t="s">
        <v>334</v>
      </c>
      <c r="D61" s="189" t="s">
        <v>726</v>
      </c>
      <c r="E61" s="189"/>
      <c r="F61" s="113">
        <v>1</v>
      </c>
      <c r="G61" s="126"/>
    </row>
    <row r="62" spans="1:7">
      <c r="A62" s="126"/>
      <c r="B62" s="189" t="s">
        <v>730</v>
      </c>
      <c r="C62" s="189" t="s">
        <v>729</v>
      </c>
      <c r="D62" s="189" t="s">
        <v>728</v>
      </c>
      <c r="E62" s="189"/>
      <c r="F62" s="113">
        <v>1</v>
      </c>
      <c r="G62" s="126"/>
    </row>
    <row r="63" spans="1:7">
      <c r="A63" s="126"/>
      <c r="B63" s="189" t="s">
        <v>732</v>
      </c>
      <c r="C63" s="189" t="s">
        <v>677</v>
      </c>
      <c r="D63" s="189" t="s">
        <v>731</v>
      </c>
      <c r="E63" s="189"/>
      <c r="F63" s="113">
        <v>1</v>
      </c>
      <c r="G63" s="126"/>
    </row>
    <row r="64" spans="1:7">
      <c r="A64" s="126"/>
      <c r="B64" s="189" t="s">
        <v>734</v>
      </c>
      <c r="C64" s="189" t="s">
        <v>334</v>
      </c>
      <c r="D64" s="189" t="s">
        <v>733</v>
      </c>
      <c r="E64" s="189"/>
      <c r="F64" s="113">
        <v>0</v>
      </c>
      <c r="G64" s="126"/>
    </row>
    <row r="65" spans="1:7">
      <c r="A65" s="126"/>
      <c r="B65" s="189" t="s">
        <v>736</v>
      </c>
      <c r="C65" s="189" t="s">
        <v>334</v>
      </c>
      <c r="D65" s="189" t="s">
        <v>735</v>
      </c>
      <c r="E65" s="189"/>
      <c r="F65" s="113">
        <v>0</v>
      </c>
      <c r="G65" s="126"/>
    </row>
    <row r="66" spans="1:7">
      <c r="A66" s="126"/>
      <c r="B66" s="189" t="s">
        <v>738</v>
      </c>
      <c r="C66" s="189" t="s">
        <v>334</v>
      </c>
      <c r="D66" s="189" t="s">
        <v>737</v>
      </c>
      <c r="E66" s="189"/>
      <c r="F66" s="113">
        <v>1</v>
      </c>
      <c r="G66" s="126"/>
    </row>
    <row r="67" spans="1:7">
      <c r="A67" s="126"/>
      <c r="B67" s="189" t="s">
        <v>741</v>
      </c>
      <c r="C67" s="189" t="s">
        <v>740</v>
      </c>
      <c r="D67" s="189" t="s">
        <v>739</v>
      </c>
      <c r="E67" s="189"/>
      <c r="F67" s="113">
        <v>1</v>
      </c>
      <c r="G67" s="126"/>
    </row>
    <row r="68" spans="1:7">
      <c r="A68" s="126"/>
      <c r="B68" s="189" t="s">
        <v>743</v>
      </c>
      <c r="C68" s="189" t="s">
        <v>334</v>
      </c>
      <c r="D68" s="189" t="s">
        <v>742</v>
      </c>
      <c r="E68" s="189"/>
      <c r="F68" s="113">
        <v>1</v>
      </c>
      <c r="G68" s="126"/>
    </row>
    <row r="69" spans="1:7">
      <c r="A69" s="126"/>
      <c r="B69" s="189" t="s">
        <v>745</v>
      </c>
      <c r="C69" s="189" t="s">
        <v>334</v>
      </c>
      <c r="D69" s="189" t="s">
        <v>744</v>
      </c>
      <c r="E69" s="189"/>
      <c r="F69" s="113">
        <v>1</v>
      </c>
      <c r="G69" s="126"/>
    </row>
    <row r="70" spans="1:7">
      <c r="A70" s="126"/>
      <c r="B70" s="189" t="s">
        <v>747</v>
      </c>
      <c r="C70" s="189" t="s">
        <v>334</v>
      </c>
      <c r="D70" s="189" t="s">
        <v>746</v>
      </c>
      <c r="E70" s="189"/>
      <c r="F70" s="113">
        <v>1</v>
      </c>
      <c r="G70" s="126"/>
    </row>
    <row r="71" spans="1:7">
      <c r="A71" s="126"/>
      <c r="B71" s="189" t="s">
        <v>750</v>
      </c>
      <c r="C71" s="189" t="s">
        <v>749</v>
      </c>
      <c r="D71" s="189" t="s">
        <v>748</v>
      </c>
      <c r="E71" s="189"/>
      <c r="F71" s="113">
        <v>1</v>
      </c>
      <c r="G71" s="126"/>
    </row>
    <row r="72" spans="1:7">
      <c r="A72" s="126"/>
      <c r="B72" s="189" t="s">
        <v>753</v>
      </c>
      <c r="C72" s="189" t="s">
        <v>752</v>
      </c>
      <c r="D72" s="189" t="s">
        <v>751</v>
      </c>
      <c r="E72" s="189"/>
      <c r="F72" s="113">
        <v>1</v>
      </c>
      <c r="G72" s="126"/>
    </row>
    <row r="73" spans="1:7">
      <c r="A73" s="126"/>
      <c r="B73" s="189" t="s">
        <v>755</v>
      </c>
      <c r="C73" s="189" t="s">
        <v>647</v>
      </c>
      <c r="D73" s="189" t="s">
        <v>754</v>
      </c>
      <c r="E73" s="189"/>
      <c r="F73" s="113">
        <v>1</v>
      </c>
      <c r="G73" s="126"/>
    </row>
    <row r="74" spans="1:7">
      <c r="A74" s="126"/>
      <c r="B74" s="189" t="s">
        <v>757</v>
      </c>
      <c r="C74" s="189" t="s">
        <v>647</v>
      </c>
      <c r="D74" s="189" t="s">
        <v>756</v>
      </c>
      <c r="E74" s="189"/>
      <c r="F74" s="113">
        <v>0</v>
      </c>
      <c r="G74" s="126"/>
    </row>
    <row r="75" spans="1:7">
      <c r="A75" s="126"/>
      <c r="B75" s="189" t="s">
        <v>759</v>
      </c>
      <c r="C75" s="189" t="s">
        <v>663</v>
      </c>
      <c r="D75" s="189" t="s">
        <v>758</v>
      </c>
      <c r="E75" s="189"/>
      <c r="F75" s="113">
        <v>0</v>
      </c>
      <c r="G75" s="126"/>
    </row>
    <row r="76" spans="1:7">
      <c r="A76" s="126"/>
      <c r="B76" s="189" t="s">
        <v>762</v>
      </c>
      <c r="C76" s="189" t="s">
        <v>761</v>
      </c>
      <c r="D76" s="189" t="s">
        <v>760</v>
      </c>
      <c r="E76" s="189"/>
      <c r="F76" s="113">
        <v>1</v>
      </c>
      <c r="G76" s="126"/>
    </row>
    <row r="77" spans="1:7">
      <c r="A77" s="126"/>
      <c r="B77" s="189" t="s">
        <v>764</v>
      </c>
      <c r="C77" s="189" t="s">
        <v>729</v>
      </c>
      <c r="D77" s="189" t="s">
        <v>763</v>
      </c>
      <c r="E77" s="189"/>
      <c r="F77" s="113">
        <v>1</v>
      </c>
      <c r="G77" s="126"/>
    </row>
    <row r="78" spans="1:7">
      <c r="A78" s="126"/>
      <c r="B78" s="189" t="s">
        <v>766</v>
      </c>
      <c r="C78" s="189" t="s">
        <v>677</v>
      </c>
      <c r="D78" s="189" t="s">
        <v>765</v>
      </c>
      <c r="E78" s="189"/>
      <c r="F78" s="113">
        <v>1</v>
      </c>
      <c r="G78" s="126"/>
    </row>
    <row r="79" spans="1:7">
      <c r="A79" s="126"/>
      <c r="B79" s="189" t="s">
        <v>769</v>
      </c>
      <c r="C79" s="189" t="s">
        <v>768</v>
      </c>
      <c r="D79" s="189" t="s">
        <v>767</v>
      </c>
      <c r="E79" s="189"/>
      <c r="F79" s="113">
        <v>1</v>
      </c>
      <c r="G79" s="126"/>
    </row>
    <row r="80" spans="1:7">
      <c r="A80" s="126"/>
      <c r="B80" s="189" t="s">
        <v>771</v>
      </c>
      <c r="C80" s="189" t="s">
        <v>334</v>
      </c>
      <c r="D80" s="189" t="s">
        <v>770</v>
      </c>
      <c r="E80" s="189"/>
      <c r="F80" s="113">
        <v>1</v>
      </c>
      <c r="G80" s="126"/>
    </row>
    <row r="81" spans="1:7">
      <c r="A81" s="126"/>
      <c r="B81" s="189" t="s">
        <v>773</v>
      </c>
      <c r="C81" s="189" t="s">
        <v>334</v>
      </c>
      <c r="D81" s="189" t="s">
        <v>772</v>
      </c>
      <c r="E81" s="189"/>
      <c r="F81" s="113">
        <v>1</v>
      </c>
      <c r="G81" s="126"/>
    </row>
    <row r="82" spans="1:7">
      <c r="A82" s="126"/>
      <c r="B82" s="189" t="s">
        <v>775</v>
      </c>
      <c r="C82" s="189" t="s">
        <v>8</v>
      </c>
      <c r="D82" s="189" t="s">
        <v>774</v>
      </c>
      <c r="E82" s="189"/>
      <c r="F82" s="113">
        <v>1</v>
      </c>
      <c r="G82" s="126"/>
    </row>
    <row r="83" spans="1:7">
      <c r="A83" s="126"/>
      <c r="B83" s="189" t="s">
        <v>778</v>
      </c>
      <c r="C83" s="189" t="s">
        <v>777</v>
      </c>
      <c r="D83" s="189" t="s">
        <v>776</v>
      </c>
      <c r="E83" s="189"/>
      <c r="F83" s="113">
        <v>1</v>
      </c>
      <c r="G83" s="126"/>
    </row>
    <row r="84" spans="1:7">
      <c r="A84" s="126"/>
      <c r="B84" s="189" t="s">
        <v>781</v>
      </c>
      <c r="C84" s="189" t="s">
        <v>780</v>
      </c>
      <c r="D84" s="189" t="s">
        <v>779</v>
      </c>
      <c r="E84" s="189"/>
      <c r="F84" s="113">
        <v>1</v>
      </c>
      <c r="G84" s="126"/>
    </row>
    <row r="85" spans="1:7">
      <c r="A85" s="126"/>
      <c r="B85" s="189" t="s">
        <v>784</v>
      </c>
      <c r="C85" s="189" t="s">
        <v>783</v>
      </c>
      <c r="D85" s="189" t="s">
        <v>782</v>
      </c>
      <c r="E85" s="189"/>
      <c r="F85" s="113">
        <v>0</v>
      </c>
      <c r="G85" s="126"/>
    </row>
    <row r="86" spans="1:7">
      <c r="A86" s="126"/>
      <c r="B86" s="189" t="s">
        <v>787</v>
      </c>
      <c r="C86" s="189" t="s">
        <v>786</v>
      </c>
      <c r="D86" s="189" t="s">
        <v>785</v>
      </c>
      <c r="E86" s="189"/>
      <c r="F86" s="113">
        <v>0</v>
      </c>
      <c r="G86" s="126"/>
    </row>
    <row r="87" spans="1:7">
      <c r="A87" s="126"/>
      <c r="B87" s="189" t="s">
        <v>789</v>
      </c>
      <c r="C87" s="189" t="s">
        <v>677</v>
      </c>
      <c r="D87" s="189" t="s">
        <v>788</v>
      </c>
      <c r="E87" s="189"/>
      <c r="F87" s="113">
        <v>0</v>
      </c>
      <c r="G87" s="126"/>
    </row>
    <row r="88" spans="1:7">
      <c r="A88" s="126"/>
      <c r="B88" s="189" t="s">
        <v>791</v>
      </c>
      <c r="C88" s="189" t="s">
        <v>677</v>
      </c>
      <c r="D88" s="189" t="s">
        <v>790</v>
      </c>
      <c r="E88" s="189"/>
      <c r="F88" s="113">
        <v>0</v>
      </c>
      <c r="G88" s="126"/>
    </row>
    <row r="89" spans="1:7">
      <c r="A89" s="126"/>
      <c r="B89" s="189" t="s">
        <v>793</v>
      </c>
      <c r="C89" s="189" t="s">
        <v>777</v>
      </c>
      <c r="D89" s="189" t="s">
        <v>792</v>
      </c>
      <c r="E89" s="189"/>
      <c r="F89" s="113">
        <v>1</v>
      </c>
      <c r="G89" s="126"/>
    </row>
    <row r="90" spans="1:7">
      <c r="A90" s="126"/>
      <c r="B90" s="189" t="s">
        <v>795</v>
      </c>
      <c r="C90" s="189" t="s">
        <v>777</v>
      </c>
      <c r="D90" s="189" t="s">
        <v>794</v>
      </c>
      <c r="E90" s="189"/>
      <c r="F90" s="113">
        <v>1</v>
      </c>
      <c r="G90" s="126"/>
    </row>
    <row r="91" spans="1:7">
      <c r="A91" s="126"/>
      <c r="B91" s="189" t="s">
        <v>797</v>
      </c>
      <c r="C91" s="189" t="s">
        <v>334</v>
      </c>
      <c r="D91" s="189" t="s">
        <v>796</v>
      </c>
      <c r="E91" s="189"/>
      <c r="F91" s="113">
        <v>0</v>
      </c>
      <c r="G91" s="126"/>
    </row>
    <row r="92" spans="1:7">
      <c r="A92" s="126"/>
      <c r="B92" s="189" t="s">
        <v>799</v>
      </c>
      <c r="C92" s="189" t="s">
        <v>334</v>
      </c>
      <c r="D92" s="189" t="s">
        <v>798</v>
      </c>
      <c r="E92" s="189"/>
      <c r="F92" s="113">
        <v>0</v>
      </c>
      <c r="G92" s="126"/>
    </row>
    <row r="93" spans="1:7">
      <c r="A93" s="126"/>
      <c r="B93" s="189" t="s">
        <v>802</v>
      </c>
      <c r="C93" s="189" t="s">
        <v>801</v>
      </c>
      <c r="D93" s="189" t="s">
        <v>800</v>
      </c>
      <c r="E93" s="189"/>
      <c r="F93" s="113">
        <v>0</v>
      </c>
      <c r="G93" s="126"/>
    </row>
    <row r="94" spans="1:7">
      <c r="A94" s="126"/>
      <c r="B94" s="189" t="s">
        <v>804</v>
      </c>
      <c r="C94" s="189" t="s">
        <v>777</v>
      </c>
      <c r="D94" s="189" t="s">
        <v>803</v>
      </c>
      <c r="E94" s="189"/>
      <c r="F94" s="113">
        <v>1</v>
      </c>
      <c r="G94" s="126"/>
    </row>
    <row r="95" spans="1:7">
      <c r="A95" s="126"/>
      <c r="B95" s="189" t="s">
        <v>807</v>
      </c>
      <c r="C95" s="189" t="s">
        <v>806</v>
      </c>
      <c r="D95" s="189" t="s">
        <v>805</v>
      </c>
      <c r="E95" s="189"/>
      <c r="F95" s="113">
        <v>1</v>
      </c>
      <c r="G95" s="126"/>
    </row>
    <row r="96" spans="1:7">
      <c r="A96" s="126"/>
      <c r="B96" s="189" t="s">
        <v>810</v>
      </c>
      <c r="C96" s="189" t="s">
        <v>809</v>
      </c>
      <c r="D96" s="189" t="s">
        <v>808</v>
      </c>
      <c r="E96" s="189"/>
      <c r="F96" s="113">
        <v>0</v>
      </c>
      <c r="G96" s="126"/>
    </row>
    <row r="97" spans="1:7">
      <c r="A97" s="126"/>
      <c r="B97" s="189" t="s">
        <v>812</v>
      </c>
      <c r="C97" s="189" t="s">
        <v>809</v>
      </c>
      <c r="D97" s="189" t="s">
        <v>811</v>
      </c>
      <c r="E97" s="189"/>
      <c r="F97" s="113">
        <v>0</v>
      </c>
      <c r="G97" s="126"/>
    </row>
    <row r="98" spans="1:7">
      <c r="A98" s="126"/>
      <c r="B98" s="189" t="s">
        <v>814</v>
      </c>
      <c r="C98" s="189" t="s">
        <v>740</v>
      </c>
      <c r="D98" s="189" t="s">
        <v>813</v>
      </c>
      <c r="E98" s="189"/>
      <c r="F98" s="113">
        <v>0</v>
      </c>
      <c r="G98" s="126"/>
    </row>
    <row r="99" spans="1:7">
      <c r="A99" s="126"/>
      <c r="B99" s="189" t="s">
        <v>816</v>
      </c>
      <c r="C99" s="189" t="s">
        <v>809</v>
      </c>
      <c r="D99" s="189" t="s">
        <v>815</v>
      </c>
      <c r="E99" s="189"/>
      <c r="F99" s="113">
        <v>1</v>
      </c>
      <c r="G99" s="126"/>
    </row>
    <row r="100" spans="1:7">
      <c r="A100" s="126"/>
      <c r="B100" s="189" t="s">
        <v>818</v>
      </c>
      <c r="C100" s="189" t="s">
        <v>740</v>
      </c>
      <c r="D100" s="189" t="s">
        <v>817</v>
      </c>
      <c r="E100" s="189"/>
      <c r="F100" s="113">
        <v>1</v>
      </c>
      <c r="G100" s="126"/>
    </row>
    <row r="101" spans="1:7">
      <c r="A101" s="126"/>
      <c r="B101" s="189" t="s">
        <v>820</v>
      </c>
      <c r="C101" s="189" t="s">
        <v>334</v>
      </c>
      <c r="D101" s="189" t="s">
        <v>819</v>
      </c>
      <c r="E101" s="189"/>
      <c r="F101" s="113">
        <v>1</v>
      </c>
      <c r="G101" s="126"/>
    </row>
    <row r="102" spans="1:7">
      <c r="A102" s="126"/>
      <c r="B102" s="189" t="s">
        <v>822</v>
      </c>
      <c r="C102" s="189" t="s">
        <v>740</v>
      </c>
      <c r="D102" s="189" t="s">
        <v>821</v>
      </c>
      <c r="E102" s="189"/>
      <c r="F102" s="113">
        <v>1</v>
      </c>
      <c r="G102" s="126"/>
    </row>
    <row r="103" spans="1:7">
      <c r="A103" s="126"/>
      <c r="B103" s="189" t="s">
        <v>824</v>
      </c>
      <c r="C103" s="189" t="s">
        <v>740</v>
      </c>
      <c r="D103" s="189" t="s">
        <v>823</v>
      </c>
      <c r="E103" s="189"/>
      <c r="F103" s="113">
        <v>1</v>
      </c>
      <c r="G103" s="126"/>
    </row>
    <row r="104" spans="1:7">
      <c r="A104" s="126"/>
      <c r="B104" s="189" t="s">
        <v>826</v>
      </c>
      <c r="C104" s="189" t="s">
        <v>740</v>
      </c>
      <c r="D104" s="189" t="s">
        <v>825</v>
      </c>
      <c r="E104" s="189"/>
      <c r="F104" s="113">
        <v>1</v>
      </c>
      <c r="G104" s="126"/>
    </row>
    <row r="105" spans="1:7">
      <c r="A105" s="126"/>
      <c r="B105" s="189" t="s">
        <v>829</v>
      </c>
      <c r="C105" s="189" t="s">
        <v>828</v>
      </c>
      <c r="D105" s="189" t="s">
        <v>827</v>
      </c>
      <c r="E105" s="189"/>
      <c r="F105" s="113">
        <v>1</v>
      </c>
      <c r="G105" s="126"/>
    </row>
    <row r="106" spans="1:7">
      <c r="A106" s="126"/>
      <c r="B106" s="189" t="s">
        <v>831</v>
      </c>
      <c r="C106" s="189" t="s">
        <v>334</v>
      </c>
      <c r="D106" s="189" t="s">
        <v>830</v>
      </c>
      <c r="E106" s="189"/>
      <c r="F106" s="113">
        <v>1</v>
      </c>
      <c r="G106" s="126"/>
    </row>
    <row r="107" spans="1:7">
      <c r="A107" s="126"/>
      <c r="B107" s="189" t="s">
        <v>833</v>
      </c>
      <c r="C107" s="189" t="s">
        <v>777</v>
      </c>
      <c r="D107" s="189" t="s">
        <v>832</v>
      </c>
      <c r="E107" s="189"/>
      <c r="F107" s="113">
        <v>1</v>
      </c>
      <c r="G107" s="126"/>
    </row>
    <row r="108" spans="1:7">
      <c r="A108" s="126"/>
      <c r="B108" s="189" t="s">
        <v>835</v>
      </c>
      <c r="C108" s="189" t="s">
        <v>777</v>
      </c>
      <c r="D108" s="189" t="s">
        <v>834</v>
      </c>
      <c r="E108" s="189"/>
      <c r="F108" s="113">
        <v>1</v>
      </c>
      <c r="G108" s="126"/>
    </row>
    <row r="109" spans="1:7">
      <c r="A109" s="126"/>
      <c r="B109" s="189" t="s">
        <v>838</v>
      </c>
      <c r="C109" s="189" t="s">
        <v>837</v>
      </c>
      <c r="D109" s="189" t="s">
        <v>836</v>
      </c>
      <c r="E109" s="189"/>
      <c r="F109" s="113">
        <v>1</v>
      </c>
      <c r="G109" s="126"/>
    </row>
    <row r="110" spans="1:7">
      <c r="A110" s="126"/>
      <c r="B110" s="189" t="s">
        <v>841</v>
      </c>
      <c r="C110" s="189" t="s">
        <v>840</v>
      </c>
      <c r="D110" s="189" t="s">
        <v>839</v>
      </c>
      <c r="E110" s="189"/>
      <c r="F110" s="113">
        <v>0</v>
      </c>
      <c r="G110" s="126"/>
    </row>
    <row r="111" spans="1:7">
      <c r="A111" s="126"/>
      <c r="B111" s="189" t="s">
        <v>843</v>
      </c>
      <c r="C111" s="189" t="s">
        <v>837</v>
      </c>
      <c r="D111" s="189" t="s">
        <v>842</v>
      </c>
      <c r="E111" s="189"/>
      <c r="F111" s="113">
        <v>0</v>
      </c>
      <c r="G111" s="126"/>
    </row>
    <row r="112" spans="1:7">
      <c r="A112" s="126"/>
      <c r="B112" s="189" t="s">
        <v>845</v>
      </c>
      <c r="C112" s="189" t="s">
        <v>837</v>
      </c>
      <c r="D112" s="189" t="s">
        <v>844</v>
      </c>
      <c r="E112" s="189"/>
      <c r="F112" s="113">
        <v>0</v>
      </c>
      <c r="G112" s="126"/>
    </row>
    <row r="113" spans="1:7">
      <c r="A113" s="126"/>
      <c r="B113" s="189" t="s">
        <v>848</v>
      </c>
      <c r="C113" s="189" t="s">
        <v>847</v>
      </c>
      <c r="D113" s="189" t="s">
        <v>846</v>
      </c>
      <c r="E113" s="189"/>
      <c r="F113" s="113">
        <v>1</v>
      </c>
      <c r="G113" s="126"/>
    </row>
    <row r="114" spans="1:7">
      <c r="A114" s="126"/>
      <c r="B114" s="189" t="s">
        <v>850</v>
      </c>
      <c r="C114" s="189" t="s">
        <v>847</v>
      </c>
      <c r="D114" s="189" t="s">
        <v>849</v>
      </c>
      <c r="E114" s="189"/>
      <c r="F114" s="113">
        <v>1</v>
      </c>
      <c r="G114" s="126"/>
    </row>
    <row r="115" spans="1:7">
      <c r="A115" s="126"/>
      <c r="B115" s="189" t="s">
        <v>852</v>
      </c>
      <c r="C115" s="189" t="s">
        <v>777</v>
      </c>
      <c r="D115" s="189" t="s">
        <v>851</v>
      </c>
      <c r="E115" s="189"/>
      <c r="F115" s="113">
        <v>0</v>
      </c>
      <c r="G115" s="126"/>
    </row>
    <row r="116" spans="1:7">
      <c r="A116" s="126"/>
      <c r="B116" s="189" t="s">
        <v>855</v>
      </c>
      <c r="C116" s="189" t="s">
        <v>854</v>
      </c>
      <c r="D116" s="189" t="s">
        <v>853</v>
      </c>
      <c r="E116" s="189"/>
      <c r="F116" s="113">
        <v>1</v>
      </c>
      <c r="G116" s="126"/>
    </row>
    <row r="117" spans="1:7">
      <c r="A117" s="126"/>
      <c r="B117" s="189" t="s">
        <v>857</v>
      </c>
      <c r="C117" s="189" t="s">
        <v>854</v>
      </c>
      <c r="D117" s="189" t="s">
        <v>856</v>
      </c>
      <c r="E117" s="189"/>
      <c r="F117" s="113">
        <v>1</v>
      </c>
      <c r="G117" s="126"/>
    </row>
    <row r="118" spans="1:7">
      <c r="A118" s="126"/>
      <c r="B118" s="189" t="s">
        <v>859</v>
      </c>
      <c r="C118" s="189" t="s">
        <v>749</v>
      </c>
      <c r="D118" s="189" t="s">
        <v>858</v>
      </c>
      <c r="E118" s="189"/>
      <c r="F118" s="113">
        <v>1</v>
      </c>
      <c r="G118" s="126"/>
    </row>
    <row r="119" spans="1:7">
      <c r="A119" s="126"/>
      <c r="B119" s="189" t="s">
        <v>861</v>
      </c>
      <c r="C119" s="189" t="s">
        <v>752</v>
      </c>
      <c r="D119" s="189" t="s">
        <v>860</v>
      </c>
      <c r="E119" s="189"/>
      <c r="F119" s="113">
        <v>1</v>
      </c>
      <c r="G119" s="126"/>
    </row>
    <row r="120" spans="1:7">
      <c r="A120" s="126"/>
      <c r="B120" s="189" t="s">
        <v>863</v>
      </c>
      <c r="C120" s="189" t="s">
        <v>854</v>
      </c>
      <c r="D120" s="189" t="s">
        <v>862</v>
      </c>
      <c r="E120" s="189"/>
      <c r="F120" s="113">
        <v>1</v>
      </c>
      <c r="G120" s="126"/>
    </row>
    <row r="121" spans="1:7">
      <c r="A121" s="126"/>
      <c r="B121" s="189" t="s">
        <v>866</v>
      </c>
      <c r="C121" s="189" t="s">
        <v>865</v>
      </c>
      <c r="D121" s="189" t="s">
        <v>864</v>
      </c>
      <c r="E121" s="189"/>
      <c r="F121" s="113">
        <v>0</v>
      </c>
      <c r="G121" s="126"/>
    </row>
    <row r="122" spans="1:7">
      <c r="A122" s="126"/>
      <c r="B122" s="189" t="s">
        <v>868</v>
      </c>
      <c r="C122" s="189" t="s">
        <v>761</v>
      </c>
      <c r="D122" s="189" t="s">
        <v>867</v>
      </c>
      <c r="E122" s="189"/>
      <c r="F122" s="113">
        <v>0</v>
      </c>
      <c r="G122" s="126"/>
    </row>
    <row r="123" spans="1:7">
      <c r="A123" s="126"/>
      <c r="B123" s="189" t="s">
        <v>871</v>
      </c>
      <c r="C123" s="189" t="s">
        <v>870</v>
      </c>
      <c r="D123" s="189" t="s">
        <v>869</v>
      </c>
      <c r="E123" s="189"/>
      <c r="F123" s="113">
        <v>1</v>
      </c>
      <c r="G123" s="126"/>
    </row>
    <row r="124" spans="1:7">
      <c r="A124" s="126"/>
      <c r="B124" s="189" t="s">
        <v>874</v>
      </c>
      <c r="C124" s="189" t="s">
        <v>873</v>
      </c>
      <c r="D124" s="189" t="s">
        <v>872</v>
      </c>
      <c r="E124" s="189"/>
      <c r="F124" s="113">
        <v>1</v>
      </c>
      <c r="G124" s="126"/>
    </row>
    <row r="125" spans="1:7">
      <c r="A125" s="126"/>
      <c r="B125" s="189" t="s">
        <v>876</v>
      </c>
      <c r="C125" s="189" t="s">
        <v>704</v>
      </c>
      <c r="D125" s="189" t="s">
        <v>875</v>
      </c>
      <c r="E125" s="189"/>
      <c r="F125" s="113">
        <v>1</v>
      </c>
      <c r="G125" s="126"/>
    </row>
    <row r="126" spans="1:7">
      <c r="A126" s="126"/>
      <c r="B126" s="189" t="s">
        <v>878</v>
      </c>
      <c r="C126" s="189" t="s">
        <v>704</v>
      </c>
      <c r="D126" s="189" t="s">
        <v>877</v>
      </c>
      <c r="E126" s="189"/>
      <c r="F126" s="113">
        <v>1</v>
      </c>
      <c r="G126" s="126"/>
    </row>
    <row r="127" spans="1:7">
      <c r="A127" s="126"/>
      <c r="B127" s="189" t="s">
        <v>880</v>
      </c>
      <c r="C127" s="189" t="s">
        <v>704</v>
      </c>
      <c r="D127" s="189" t="s">
        <v>879</v>
      </c>
      <c r="E127" s="189"/>
      <c r="F127" s="113">
        <v>1</v>
      </c>
      <c r="G127" s="126"/>
    </row>
    <row r="128" spans="1:7">
      <c r="A128" s="126"/>
      <c r="B128" s="189" t="s">
        <v>882</v>
      </c>
      <c r="C128" s="189" t="s">
        <v>704</v>
      </c>
      <c r="D128" s="189" t="s">
        <v>881</v>
      </c>
      <c r="E128" s="189"/>
      <c r="F128" s="113">
        <v>1</v>
      </c>
      <c r="G128" s="126"/>
    </row>
    <row r="129" spans="1:7">
      <c r="A129" s="126"/>
      <c r="B129" s="189" t="s">
        <v>885</v>
      </c>
      <c r="C129" s="189" t="s">
        <v>884</v>
      </c>
      <c r="D129" s="189" t="s">
        <v>883</v>
      </c>
      <c r="E129" s="189"/>
      <c r="F129" s="113">
        <v>1</v>
      </c>
      <c r="G129" s="126"/>
    </row>
    <row r="130" spans="1:7">
      <c r="A130" s="126"/>
      <c r="B130" s="189" t="s">
        <v>888</v>
      </c>
      <c r="C130" s="189" t="s">
        <v>887</v>
      </c>
      <c r="D130" s="189" t="s">
        <v>886</v>
      </c>
      <c r="E130" s="189"/>
      <c r="F130" s="113">
        <v>1</v>
      </c>
      <c r="G130" s="126"/>
    </row>
    <row r="131" spans="1:7">
      <c r="A131" s="126"/>
      <c r="B131" s="189" t="s">
        <v>890</v>
      </c>
      <c r="C131" s="189" t="s">
        <v>334</v>
      </c>
      <c r="D131" s="189" t="s">
        <v>889</v>
      </c>
      <c r="E131" s="189"/>
      <c r="F131" s="113">
        <v>0</v>
      </c>
      <c r="G131" s="126"/>
    </row>
    <row r="132" spans="1:7">
      <c r="A132" s="126"/>
      <c r="B132" s="189" t="s">
        <v>893</v>
      </c>
      <c r="C132" s="189" t="s">
        <v>892</v>
      </c>
      <c r="D132" s="189" t="s">
        <v>891</v>
      </c>
      <c r="E132" s="189"/>
      <c r="F132" s="113">
        <v>0</v>
      </c>
      <c r="G132" s="126"/>
    </row>
    <row r="133" spans="1:7">
      <c r="A133" s="126"/>
      <c r="B133" s="189" t="s">
        <v>895</v>
      </c>
      <c r="C133" s="189" t="s">
        <v>892</v>
      </c>
      <c r="D133" s="189" t="s">
        <v>894</v>
      </c>
      <c r="E133" s="189"/>
      <c r="F133" s="113">
        <v>0</v>
      </c>
      <c r="G133" s="126"/>
    </row>
    <row r="134" spans="1:7">
      <c r="A134" s="126"/>
      <c r="B134" s="189" t="s">
        <v>897</v>
      </c>
      <c r="C134" s="189" t="s">
        <v>892</v>
      </c>
      <c r="D134" s="189" t="s">
        <v>896</v>
      </c>
      <c r="E134" s="189"/>
      <c r="F134" s="113">
        <v>0</v>
      </c>
      <c r="G134" s="126"/>
    </row>
    <row r="135" spans="1:7">
      <c r="A135" s="126"/>
      <c r="B135" s="189" t="s">
        <v>900</v>
      </c>
      <c r="C135" s="189" t="s">
        <v>899</v>
      </c>
      <c r="D135" s="189" t="s">
        <v>898</v>
      </c>
      <c r="E135" s="189"/>
      <c r="F135" s="113">
        <v>0</v>
      </c>
      <c r="G135" s="126"/>
    </row>
    <row r="136" spans="1:7">
      <c r="A136" s="126"/>
      <c r="B136" s="189" t="s">
        <v>903</v>
      </c>
      <c r="C136" s="189" t="s">
        <v>902</v>
      </c>
      <c r="D136" s="189" t="s">
        <v>901</v>
      </c>
      <c r="E136" s="189"/>
      <c r="F136" s="113">
        <v>0</v>
      </c>
      <c r="G136" s="126"/>
    </row>
    <row r="137" spans="1:7">
      <c r="A137" s="126"/>
      <c r="B137" s="189" t="s">
        <v>906</v>
      </c>
      <c r="C137" s="189" t="s">
        <v>905</v>
      </c>
      <c r="D137" s="189" t="s">
        <v>904</v>
      </c>
      <c r="E137" s="189"/>
      <c r="F137" s="113">
        <v>0</v>
      </c>
      <c r="G137" s="126"/>
    </row>
    <row r="138" spans="1:7">
      <c r="A138" s="126"/>
      <c r="B138" s="189" t="s">
        <v>908</v>
      </c>
      <c r="C138" s="189" t="s">
        <v>899</v>
      </c>
      <c r="D138" s="189" t="s">
        <v>907</v>
      </c>
      <c r="E138" s="189"/>
      <c r="F138" s="113">
        <v>0</v>
      </c>
      <c r="G138" s="126"/>
    </row>
    <row r="139" spans="1:7">
      <c r="A139" s="126"/>
      <c r="B139" s="189" t="s">
        <v>911</v>
      </c>
      <c r="C139" s="189" t="s">
        <v>910</v>
      </c>
      <c r="D139" s="189" t="s">
        <v>909</v>
      </c>
      <c r="E139" s="189"/>
      <c r="F139" s="113">
        <v>0</v>
      </c>
      <c r="G139" s="126"/>
    </row>
    <row r="140" spans="1:7">
      <c r="A140" s="126"/>
      <c r="B140" s="189" t="s">
        <v>914</v>
      </c>
      <c r="C140" s="189" t="s">
        <v>913</v>
      </c>
      <c r="D140" s="189" t="s">
        <v>912</v>
      </c>
      <c r="E140" s="189"/>
      <c r="F140" s="113">
        <v>1</v>
      </c>
      <c r="G140" s="126"/>
    </row>
    <row r="141" spans="1:7">
      <c r="A141" s="126"/>
      <c r="B141" s="189" t="s">
        <v>917</v>
      </c>
      <c r="C141" s="189" t="s">
        <v>916</v>
      </c>
      <c r="D141" s="189" t="s">
        <v>915</v>
      </c>
      <c r="E141" s="189"/>
      <c r="F141" s="113">
        <v>1</v>
      </c>
      <c r="G141" s="126"/>
    </row>
    <row r="142" spans="1:7">
      <c r="A142" s="126"/>
      <c r="B142" s="189" t="s">
        <v>920</v>
      </c>
      <c r="C142" s="189" t="s">
        <v>919</v>
      </c>
      <c r="D142" s="189" t="s">
        <v>918</v>
      </c>
      <c r="E142" s="189"/>
      <c r="F142" s="113">
        <v>1</v>
      </c>
      <c r="G142" s="126"/>
    </row>
    <row r="143" spans="1:7">
      <c r="A143" s="126"/>
      <c r="B143" s="189" t="s">
        <v>922</v>
      </c>
      <c r="C143" s="189" t="s">
        <v>334</v>
      </c>
      <c r="D143" s="189" t="s">
        <v>921</v>
      </c>
      <c r="E143" s="189"/>
      <c r="F143" s="113">
        <v>1</v>
      </c>
      <c r="G143" s="126"/>
    </row>
    <row r="144" spans="1:7">
      <c r="A144" s="126"/>
      <c r="B144" s="189" t="s">
        <v>925</v>
      </c>
      <c r="C144" s="189" t="s">
        <v>924</v>
      </c>
      <c r="D144" s="189" t="s">
        <v>923</v>
      </c>
      <c r="E144" s="189"/>
      <c r="F144" s="113">
        <v>1</v>
      </c>
      <c r="G144" s="126"/>
    </row>
    <row r="145" spans="1:7">
      <c r="A145" s="126"/>
      <c r="B145" s="189" t="s">
        <v>927</v>
      </c>
      <c r="C145" s="189" t="s">
        <v>899</v>
      </c>
      <c r="D145" s="189" t="s">
        <v>926</v>
      </c>
      <c r="E145" s="189"/>
      <c r="F145" s="113">
        <v>1</v>
      </c>
      <c r="G145" s="126"/>
    </row>
    <row r="146" spans="1:7">
      <c r="A146" s="126"/>
      <c r="B146" s="189" t="s">
        <v>929</v>
      </c>
      <c r="C146" s="189" t="s">
        <v>334</v>
      </c>
      <c r="D146" s="189" t="s">
        <v>928</v>
      </c>
      <c r="E146" s="189"/>
      <c r="F146" s="113">
        <v>1</v>
      </c>
      <c r="G146" s="126"/>
    </row>
    <row r="147" spans="1:7">
      <c r="A147" s="126"/>
      <c r="B147" s="189" t="s">
        <v>931</v>
      </c>
      <c r="C147" s="189" t="s">
        <v>334</v>
      </c>
      <c r="D147" s="189" t="s">
        <v>930</v>
      </c>
      <c r="E147" s="189"/>
      <c r="F147" s="113">
        <v>1</v>
      </c>
      <c r="G147" s="126"/>
    </row>
    <row r="148" spans="1:7">
      <c r="A148" s="126"/>
      <c r="B148" s="189" t="s">
        <v>933</v>
      </c>
      <c r="C148" s="189" t="s">
        <v>334</v>
      </c>
      <c r="D148" s="189" t="s">
        <v>932</v>
      </c>
      <c r="E148" s="189"/>
      <c r="F148" s="113">
        <v>1</v>
      </c>
      <c r="G148" s="126"/>
    </row>
    <row r="149" spans="1:7">
      <c r="A149" s="126"/>
      <c r="B149" s="189" t="s">
        <v>935</v>
      </c>
      <c r="C149" s="189" t="s">
        <v>334</v>
      </c>
      <c r="D149" s="189" t="s">
        <v>934</v>
      </c>
      <c r="E149" s="189"/>
      <c r="F149" s="113">
        <v>0</v>
      </c>
      <c r="G149" s="126"/>
    </row>
    <row r="150" spans="1:7">
      <c r="A150" s="126"/>
      <c r="B150" s="189" t="s">
        <v>937</v>
      </c>
      <c r="C150" s="189" t="s">
        <v>334</v>
      </c>
      <c r="D150" s="189" t="s">
        <v>936</v>
      </c>
      <c r="E150" s="189"/>
      <c r="F150" s="113">
        <v>0</v>
      </c>
      <c r="G150" s="126"/>
    </row>
    <row r="151" spans="1:7">
      <c r="A151" s="126"/>
      <c r="B151" s="189" t="s">
        <v>940</v>
      </c>
      <c r="C151" s="189" t="s">
        <v>939</v>
      </c>
      <c r="D151" s="189" t="s">
        <v>938</v>
      </c>
      <c r="E151" s="189"/>
      <c r="F151" s="113">
        <v>0</v>
      </c>
      <c r="G151" s="126"/>
    </row>
    <row r="152" spans="1:7">
      <c r="A152" s="126"/>
      <c r="B152" s="189" t="s">
        <v>942</v>
      </c>
      <c r="C152" s="189" t="s">
        <v>939</v>
      </c>
      <c r="D152" s="189" t="s">
        <v>941</v>
      </c>
      <c r="E152" s="189"/>
      <c r="F152" s="113">
        <v>0</v>
      </c>
      <c r="G152" s="126"/>
    </row>
    <row r="153" spans="1:7">
      <c r="A153" s="126"/>
      <c r="B153" s="189" t="s">
        <v>944</v>
      </c>
      <c r="C153" s="189" t="s">
        <v>905</v>
      </c>
      <c r="D153" s="189" t="s">
        <v>943</v>
      </c>
      <c r="E153" s="189"/>
      <c r="F153" s="113">
        <v>0</v>
      </c>
      <c r="G153" s="126"/>
    </row>
    <row r="154" spans="1:7">
      <c r="A154" s="126"/>
      <c r="B154" s="189" t="s">
        <v>947</v>
      </c>
      <c r="C154" s="189" t="s">
        <v>946</v>
      </c>
      <c r="D154" s="189" t="s">
        <v>945</v>
      </c>
      <c r="E154" s="189"/>
      <c r="F154" s="113">
        <v>0</v>
      </c>
      <c r="G154" s="126"/>
    </row>
    <row r="155" spans="1:7">
      <c r="A155" s="126"/>
      <c r="B155" s="189" t="s">
        <v>949</v>
      </c>
      <c r="C155" s="189" t="s">
        <v>916</v>
      </c>
      <c r="D155" s="189" t="s">
        <v>948</v>
      </c>
      <c r="E155" s="189"/>
      <c r="F155" s="113">
        <v>1</v>
      </c>
      <c r="G155" s="126"/>
    </row>
    <row r="156" spans="1:7">
      <c r="A156" s="126"/>
      <c r="B156" s="189" t="s">
        <v>951</v>
      </c>
      <c r="C156" s="189" t="s">
        <v>946</v>
      </c>
      <c r="D156" s="189" t="s">
        <v>950</v>
      </c>
      <c r="E156" s="189"/>
      <c r="F156" s="113">
        <v>1</v>
      </c>
      <c r="G156" s="126"/>
    </row>
    <row r="157" spans="1:7">
      <c r="A157" s="126"/>
      <c r="B157" s="189" t="s">
        <v>954</v>
      </c>
      <c r="C157" s="189" t="s">
        <v>953</v>
      </c>
      <c r="D157" s="189" t="s">
        <v>952</v>
      </c>
      <c r="E157" s="189"/>
      <c r="F157" s="113">
        <v>1</v>
      </c>
      <c r="G157" s="126"/>
    </row>
    <row r="158" spans="1:7">
      <c r="A158" s="126"/>
      <c r="B158" s="189" t="s">
        <v>956</v>
      </c>
      <c r="C158" s="189" t="s">
        <v>910</v>
      </c>
      <c r="D158" s="189" t="s">
        <v>955</v>
      </c>
      <c r="E158" s="189"/>
      <c r="F158" s="113">
        <v>1</v>
      </c>
      <c r="G158" s="126"/>
    </row>
    <row r="159" spans="1:7">
      <c r="A159" s="126"/>
      <c r="B159" s="189" t="s">
        <v>958</v>
      </c>
      <c r="C159" s="189" t="s">
        <v>946</v>
      </c>
      <c r="D159" s="189" t="s">
        <v>957</v>
      </c>
      <c r="E159" s="189"/>
      <c r="F159" s="113">
        <v>0</v>
      </c>
      <c r="G159" s="126"/>
    </row>
    <row r="160" spans="1:7">
      <c r="A160" s="126"/>
      <c r="B160" s="189" t="s">
        <v>960</v>
      </c>
      <c r="C160" s="189" t="s">
        <v>946</v>
      </c>
      <c r="D160" s="189" t="s">
        <v>959</v>
      </c>
      <c r="E160" s="189"/>
      <c r="F160" s="113">
        <v>0</v>
      </c>
      <c r="G160" s="126"/>
    </row>
    <row r="161" spans="1:7">
      <c r="A161" s="126"/>
      <c r="B161" s="189" t="s">
        <v>962</v>
      </c>
      <c r="C161" s="189" t="s">
        <v>892</v>
      </c>
      <c r="D161" s="189" t="s">
        <v>961</v>
      </c>
      <c r="E161" s="189"/>
      <c r="F161" s="113">
        <v>1</v>
      </c>
      <c r="G161" s="126"/>
    </row>
    <row r="162" spans="1:7">
      <c r="A162" s="126"/>
      <c r="B162" s="189" t="s">
        <v>964</v>
      </c>
      <c r="C162" s="189" t="s">
        <v>334</v>
      </c>
      <c r="D162" s="189" t="s">
        <v>963</v>
      </c>
      <c r="E162" s="189"/>
      <c r="F162" s="113">
        <v>1</v>
      </c>
      <c r="G162" s="126"/>
    </row>
    <row r="163" spans="1:7">
      <c r="A163" s="126"/>
      <c r="B163" s="189" t="s">
        <v>966</v>
      </c>
      <c r="C163" s="189" t="s">
        <v>334</v>
      </c>
      <c r="D163" s="189" t="s">
        <v>965</v>
      </c>
      <c r="E163" s="189"/>
      <c r="F163" s="113">
        <v>1</v>
      </c>
      <c r="G163" s="126"/>
    </row>
    <row r="164" spans="1:7">
      <c r="A164" s="126"/>
      <c r="B164" s="189" t="s">
        <v>968</v>
      </c>
      <c r="C164" s="189" t="s">
        <v>334</v>
      </c>
      <c r="D164" s="189" t="s">
        <v>967</v>
      </c>
      <c r="E164" s="189"/>
      <c r="F164" s="113">
        <v>1</v>
      </c>
      <c r="G164" s="126"/>
    </row>
    <row r="165" spans="1:7">
      <c r="A165" s="126"/>
      <c r="B165" s="189" t="s">
        <v>970</v>
      </c>
      <c r="C165" s="189" t="s">
        <v>334</v>
      </c>
      <c r="D165" s="189" t="s">
        <v>969</v>
      </c>
      <c r="E165" s="189"/>
      <c r="F165" s="113">
        <v>1</v>
      </c>
      <c r="G165" s="126"/>
    </row>
    <row r="166" spans="1:7">
      <c r="A166" s="126"/>
      <c r="B166" s="189" t="s">
        <v>972</v>
      </c>
      <c r="C166" s="189" t="s">
        <v>892</v>
      </c>
      <c r="D166" s="189" t="s">
        <v>971</v>
      </c>
      <c r="E166" s="189"/>
      <c r="F166" s="113">
        <v>1</v>
      </c>
      <c r="G166" s="126"/>
    </row>
    <row r="167" spans="1:7">
      <c r="A167" s="126"/>
      <c r="B167" s="189" t="s">
        <v>974</v>
      </c>
      <c r="C167" s="189" t="s">
        <v>892</v>
      </c>
      <c r="D167" s="189" t="s">
        <v>973</v>
      </c>
      <c r="E167" s="189"/>
      <c r="F167" s="113">
        <v>1</v>
      </c>
      <c r="G167" s="126"/>
    </row>
    <row r="168" spans="1:7">
      <c r="A168" s="126"/>
      <c r="B168" s="189" t="s">
        <v>977</v>
      </c>
      <c r="C168" s="189" t="s">
        <v>976</v>
      </c>
      <c r="D168" s="189" t="s">
        <v>975</v>
      </c>
      <c r="E168" s="189"/>
      <c r="F168" s="113">
        <v>0</v>
      </c>
      <c r="G168" s="126"/>
    </row>
    <row r="169" spans="1:7">
      <c r="A169" s="126"/>
      <c r="B169" s="189" t="s">
        <v>979</v>
      </c>
      <c r="C169" s="189" t="s">
        <v>976</v>
      </c>
      <c r="D169" s="189" t="s">
        <v>978</v>
      </c>
      <c r="E169" s="189"/>
      <c r="F169" s="113">
        <v>0</v>
      </c>
      <c r="G169" s="126"/>
    </row>
    <row r="170" spans="1:7">
      <c r="A170" s="126"/>
      <c r="B170" s="189" t="s">
        <v>981</v>
      </c>
      <c r="C170" s="189" t="s">
        <v>976</v>
      </c>
      <c r="D170" s="189" t="s">
        <v>980</v>
      </c>
      <c r="E170" s="189"/>
      <c r="F170" s="113">
        <v>0</v>
      </c>
      <c r="G170" s="126"/>
    </row>
    <row r="171" spans="1:7">
      <c r="A171" s="126"/>
      <c r="B171" s="189" t="s">
        <v>983</v>
      </c>
      <c r="C171" s="189" t="s">
        <v>976</v>
      </c>
      <c r="D171" s="189" t="s">
        <v>982</v>
      </c>
      <c r="E171" s="189"/>
      <c r="F171" s="113">
        <v>0</v>
      </c>
      <c r="G171" s="126"/>
    </row>
    <row r="172" spans="1:7">
      <c r="A172" s="126"/>
      <c r="B172" s="189" t="s">
        <v>985</v>
      </c>
      <c r="C172" s="189" t="s">
        <v>847</v>
      </c>
      <c r="D172" s="189" t="s">
        <v>984</v>
      </c>
      <c r="E172" s="189"/>
      <c r="F172" s="113">
        <v>0</v>
      </c>
      <c r="G172" s="126"/>
    </row>
    <row r="173" spans="1:7">
      <c r="A173" s="126"/>
      <c r="B173" s="189" t="s">
        <v>987</v>
      </c>
      <c r="C173" s="189" t="s">
        <v>847</v>
      </c>
      <c r="D173" s="189" t="s">
        <v>986</v>
      </c>
      <c r="E173" s="189"/>
      <c r="F173" s="113">
        <v>0</v>
      </c>
      <c r="G173" s="126"/>
    </row>
    <row r="174" spans="1:7">
      <c r="A174" s="126"/>
      <c r="B174" s="189" t="s">
        <v>990</v>
      </c>
      <c r="C174" s="189" t="s">
        <v>989</v>
      </c>
      <c r="D174" s="189" t="s">
        <v>988</v>
      </c>
      <c r="E174" s="189"/>
      <c r="F174" s="113">
        <v>0</v>
      </c>
      <c r="G174" s="126"/>
    </row>
    <row r="175" spans="1:7">
      <c r="A175" s="126"/>
      <c r="B175" s="189" t="s">
        <v>992</v>
      </c>
      <c r="C175" s="189" t="s">
        <v>989</v>
      </c>
      <c r="D175" s="189" t="s">
        <v>991</v>
      </c>
      <c r="E175" s="189"/>
      <c r="F175" s="113">
        <v>0</v>
      </c>
      <c r="G175" s="126"/>
    </row>
    <row r="176" spans="1:7">
      <c r="A176" s="126"/>
      <c r="B176" s="189" t="s">
        <v>994</v>
      </c>
      <c r="C176" s="189" t="s">
        <v>989</v>
      </c>
      <c r="D176" s="189" t="s">
        <v>993</v>
      </c>
      <c r="E176" s="189"/>
      <c r="F176" s="113">
        <v>0</v>
      </c>
      <c r="G176" s="126"/>
    </row>
    <row r="177" spans="1:7">
      <c r="A177" s="126"/>
      <c r="B177" s="189" t="s">
        <v>996</v>
      </c>
      <c r="C177" s="189" t="s">
        <v>989</v>
      </c>
      <c r="D177" s="189" t="s">
        <v>995</v>
      </c>
      <c r="E177" s="189"/>
      <c r="F177" s="113">
        <v>0</v>
      </c>
      <c r="G177" s="126"/>
    </row>
    <row r="178" spans="1:7">
      <c r="A178" s="126"/>
      <c r="B178" s="189" t="s">
        <v>998</v>
      </c>
      <c r="C178" s="189" t="s">
        <v>989</v>
      </c>
      <c r="D178" s="189" t="s">
        <v>997</v>
      </c>
      <c r="E178" s="189"/>
      <c r="F178" s="113">
        <v>0</v>
      </c>
      <c r="G178" s="126"/>
    </row>
    <row r="179" spans="1:7">
      <c r="A179" s="126"/>
      <c r="B179" s="189" t="s">
        <v>1000</v>
      </c>
      <c r="C179" s="189" t="s">
        <v>989</v>
      </c>
      <c r="D179" s="189" t="s">
        <v>999</v>
      </c>
      <c r="E179" s="189"/>
      <c r="F179" s="113">
        <v>1</v>
      </c>
      <c r="G179" s="126" t="s">
        <v>1493</v>
      </c>
    </row>
    <row r="180" spans="1:7">
      <c r="A180" s="126"/>
      <c r="B180" s="189" t="s">
        <v>1002</v>
      </c>
      <c r="C180" s="189" t="s">
        <v>989</v>
      </c>
      <c r="D180" s="189" t="s">
        <v>1001</v>
      </c>
      <c r="E180" s="189"/>
      <c r="F180" s="113">
        <v>0</v>
      </c>
      <c r="G180" s="126"/>
    </row>
    <row r="181" spans="1:7">
      <c r="A181" s="126"/>
      <c r="B181" s="189" t="s">
        <v>1004</v>
      </c>
      <c r="C181" s="189" t="s">
        <v>989</v>
      </c>
      <c r="D181" s="189" t="s">
        <v>1003</v>
      </c>
      <c r="E181" s="189"/>
      <c r="F181" s="113">
        <v>0</v>
      </c>
      <c r="G181" s="126"/>
    </row>
    <row r="182" spans="1:7">
      <c r="A182" s="126"/>
      <c r="B182" s="189" t="s">
        <v>1006</v>
      </c>
      <c r="C182" s="189" t="s">
        <v>989</v>
      </c>
      <c r="D182" s="189" t="s">
        <v>1005</v>
      </c>
      <c r="E182" s="189"/>
      <c r="F182" s="113">
        <v>0</v>
      </c>
      <c r="G182" s="126"/>
    </row>
    <row r="183" spans="1:7">
      <c r="A183" s="126"/>
      <c r="B183" s="189" t="s">
        <v>1008</v>
      </c>
      <c r="C183" s="189" t="s">
        <v>989</v>
      </c>
      <c r="D183" s="189" t="s">
        <v>1007</v>
      </c>
      <c r="E183" s="189"/>
      <c r="F183" s="113">
        <v>0</v>
      </c>
      <c r="G183" s="126"/>
    </row>
    <row r="184" spans="1:7">
      <c r="A184" s="126"/>
      <c r="B184" s="189" t="s">
        <v>1010</v>
      </c>
      <c r="C184" s="189" t="s">
        <v>989</v>
      </c>
      <c r="D184" s="189" t="s">
        <v>1009</v>
      </c>
      <c r="E184" s="189"/>
      <c r="F184" s="113">
        <v>0</v>
      </c>
      <c r="G184" s="126"/>
    </row>
    <row r="185" spans="1:7">
      <c r="A185" s="126"/>
      <c r="B185" s="189" t="s">
        <v>1012</v>
      </c>
      <c r="C185" s="189" t="s">
        <v>989</v>
      </c>
      <c r="D185" s="189" t="s">
        <v>1011</v>
      </c>
      <c r="E185" s="189"/>
      <c r="F185" s="113">
        <v>0</v>
      </c>
      <c r="G185" s="126"/>
    </row>
    <row r="186" spans="1:7">
      <c r="A186" s="126"/>
      <c r="B186" s="189" t="s">
        <v>1014</v>
      </c>
      <c r="C186" s="189" t="s">
        <v>989</v>
      </c>
      <c r="D186" s="189" t="s">
        <v>1013</v>
      </c>
      <c r="E186" s="189"/>
      <c r="F186" s="113">
        <v>0</v>
      </c>
      <c r="G186" s="126"/>
    </row>
    <row r="187" spans="1:7">
      <c r="A187" s="126"/>
      <c r="B187" s="189" t="s">
        <v>1016</v>
      </c>
      <c r="C187" s="189" t="s">
        <v>989</v>
      </c>
      <c r="D187" s="189" t="s">
        <v>1015</v>
      </c>
      <c r="E187" s="189"/>
      <c r="F187" s="113">
        <v>0</v>
      </c>
      <c r="G187" s="126"/>
    </row>
    <row r="188" spans="1:7">
      <c r="A188" s="126"/>
      <c r="B188" s="189" t="s">
        <v>1018</v>
      </c>
      <c r="C188" s="189" t="s">
        <v>989</v>
      </c>
      <c r="D188" s="189" t="s">
        <v>1017</v>
      </c>
      <c r="E188" s="189"/>
      <c r="F188" s="113">
        <v>0</v>
      </c>
      <c r="G188" s="126"/>
    </row>
    <row r="189" spans="1:7">
      <c r="A189" s="126"/>
      <c r="B189" s="189" t="s">
        <v>1020</v>
      </c>
      <c r="C189" s="189" t="s">
        <v>989</v>
      </c>
      <c r="D189" s="189" t="s">
        <v>1019</v>
      </c>
      <c r="E189" s="189"/>
      <c r="F189" s="113">
        <v>0</v>
      </c>
      <c r="G189" s="126"/>
    </row>
    <row r="190" spans="1:7">
      <c r="A190" s="126"/>
      <c r="B190" s="189" t="s">
        <v>1023</v>
      </c>
      <c r="C190" s="189" t="s">
        <v>1022</v>
      </c>
      <c r="D190" s="189" t="s">
        <v>1021</v>
      </c>
      <c r="E190" s="189"/>
      <c r="F190" s="113">
        <v>0</v>
      </c>
      <c r="G190" s="126"/>
    </row>
    <row r="191" spans="1:7">
      <c r="A191" s="126"/>
      <c r="B191" s="189" t="s">
        <v>1026</v>
      </c>
      <c r="C191" s="189" t="s">
        <v>1025</v>
      </c>
      <c r="D191" s="189" t="s">
        <v>1024</v>
      </c>
      <c r="E191" s="189"/>
      <c r="F191" s="113">
        <v>1</v>
      </c>
      <c r="G191" s="126"/>
    </row>
    <row r="192" spans="1:7">
      <c r="A192" s="126"/>
      <c r="B192" s="189" t="s">
        <v>1028</v>
      </c>
      <c r="C192" s="189" t="s">
        <v>989</v>
      </c>
      <c r="D192" s="189" t="s">
        <v>1027</v>
      </c>
      <c r="E192" s="189"/>
      <c r="F192" s="113">
        <v>0</v>
      </c>
      <c r="G192" s="126"/>
    </row>
    <row r="193" spans="1:7">
      <c r="A193" s="126"/>
      <c r="B193" s="189" t="s">
        <v>1030</v>
      </c>
      <c r="C193" s="189" t="s">
        <v>16</v>
      </c>
      <c r="D193" s="189" t="s">
        <v>1029</v>
      </c>
      <c r="E193" s="189"/>
      <c r="F193" s="113">
        <v>0</v>
      </c>
      <c r="G193" s="126"/>
    </row>
    <row r="194" spans="1:7">
      <c r="A194" s="126"/>
      <c r="B194" s="189" t="s">
        <v>1033</v>
      </c>
      <c r="C194" s="189" t="s">
        <v>1032</v>
      </c>
      <c r="D194" s="189" t="s">
        <v>1031</v>
      </c>
      <c r="E194" s="189"/>
      <c r="F194" s="113">
        <v>0</v>
      </c>
      <c r="G194" s="126"/>
    </row>
    <row r="195" spans="1:7">
      <c r="A195" s="126"/>
      <c r="B195" s="189" t="s">
        <v>1035</v>
      </c>
      <c r="C195" s="189" t="s">
        <v>1025</v>
      </c>
      <c r="D195" s="189" t="s">
        <v>1034</v>
      </c>
      <c r="E195" s="189"/>
      <c r="F195" s="113">
        <v>1</v>
      </c>
      <c r="G195" s="126"/>
    </row>
    <row r="196" spans="1:7">
      <c r="A196" s="126"/>
      <c r="B196" s="189" t="s">
        <v>1037</v>
      </c>
      <c r="C196" s="189" t="s">
        <v>1025</v>
      </c>
      <c r="D196" s="189" t="s">
        <v>1036</v>
      </c>
      <c r="E196" s="189"/>
      <c r="F196" s="113">
        <v>1</v>
      </c>
      <c r="G196" s="126"/>
    </row>
    <row r="197" spans="1:7">
      <c r="A197" s="126"/>
      <c r="B197" s="189" t="s">
        <v>1039</v>
      </c>
      <c r="C197" s="189" t="s">
        <v>1025</v>
      </c>
      <c r="D197" s="189" t="s">
        <v>1038</v>
      </c>
      <c r="E197" s="189"/>
      <c r="F197" s="113">
        <v>1</v>
      </c>
      <c r="G197" s="126"/>
    </row>
    <row r="198" spans="1:7">
      <c r="A198" s="126"/>
      <c r="B198" s="189" t="s">
        <v>1041</v>
      </c>
      <c r="C198" s="189" t="s">
        <v>1025</v>
      </c>
      <c r="D198" s="189" t="s">
        <v>1040</v>
      </c>
      <c r="E198" s="189"/>
      <c r="F198" s="113">
        <v>1</v>
      </c>
      <c r="G198" s="126"/>
    </row>
    <row r="199" spans="1:7">
      <c r="A199" s="126"/>
      <c r="B199" s="189" t="s">
        <v>1042</v>
      </c>
      <c r="C199" s="189" t="s">
        <v>1025</v>
      </c>
      <c r="D199" s="189" t="s">
        <v>1040</v>
      </c>
      <c r="E199" s="189"/>
      <c r="F199" s="113">
        <v>1</v>
      </c>
      <c r="G199" s="126"/>
    </row>
    <row r="200" spans="1:7">
      <c r="A200" s="126"/>
      <c r="B200" s="189" t="s">
        <v>1044</v>
      </c>
      <c r="C200" s="189" t="s">
        <v>1025</v>
      </c>
      <c r="D200" s="189" t="s">
        <v>1043</v>
      </c>
      <c r="E200" s="189"/>
      <c r="F200" s="113">
        <v>1</v>
      </c>
      <c r="G200" s="126"/>
    </row>
    <row r="201" spans="1:7">
      <c r="A201" s="126"/>
      <c r="B201" s="189" t="s">
        <v>1046</v>
      </c>
      <c r="C201" s="189" t="s">
        <v>1025</v>
      </c>
      <c r="D201" s="189" t="s">
        <v>1045</v>
      </c>
      <c r="E201" s="189"/>
      <c r="F201" s="113">
        <v>1</v>
      </c>
      <c r="G201" s="126"/>
    </row>
    <row r="202" spans="1:7">
      <c r="A202" s="126"/>
      <c r="B202" s="189" t="s">
        <v>1048</v>
      </c>
      <c r="C202" s="189" t="s">
        <v>1025</v>
      </c>
      <c r="D202" s="189" t="s">
        <v>1047</v>
      </c>
      <c r="E202" s="189"/>
      <c r="F202" s="113">
        <v>1</v>
      </c>
      <c r="G202" s="126"/>
    </row>
    <row r="203" spans="1:7">
      <c r="A203" s="126"/>
      <c r="B203" s="189" t="s">
        <v>1050</v>
      </c>
      <c r="C203" s="189" t="s">
        <v>1025</v>
      </c>
      <c r="D203" s="189" t="s">
        <v>1049</v>
      </c>
      <c r="E203" s="189"/>
      <c r="F203" s="113">
        <v>1</v>
      </c>
      <c r="G203" s="126"/>
    </row>
    <row r="204" spans="1:7">
      <c r="A204" s="126"/>
      <c r="B204" s="189" t="s">
        <v>1052</v>
      </c>
      <c r="C204" s="189" t="s">
        <v>1025</v>
      </c>
      <c r="D204" s="189" t="s">
        <v>1051</v>
      </c>
      <c r="E204" s="189"/>
      <c r="F204" s="113">
        <v>1</v>
      </c>
      <c r="G204" s="126"/>
    </row>
    <row r="205" spans="1:7">
      <c r="A205" s="126"/>
      <c r="B205" s="189" t="s">
        <v>1054</v>
      </c>
      <c r="C205" s="189" t="s">
        <v>1025</v>
      </c>
      <c r="D205" s="189" t="s">
        <v>1053</v>
      </c>
      <c r="E205" s="189"/>
      <c r="F205" s="113">
        <v>1</v>
      </c>
      <c r="G205" s="126"/>
    </row>
    <row r="206" spans="1:7">
      <c r="A206" s="126"/>
      <c r="B206" s="189" t="s">
        <v>1056</v>
      </c>
      <c r="C206" s="189" t="s">
        <v>334</v>
      </c>
      <c r="D206" s="189" t="s">
        <v>1055</v>
      </c>
      <c r="E206" s="189"/>
      <c r="F206" s="113">
        <v>0</v>
      </c>
      <c r="G206" s="126"/>
    </row>
    <row r="207" spans="1:7">
      <c r="A207" s="126"/>
      <c r="B207" s="189" t="s">
        <v>1058</v>
      </c>
      <c r="C207" s="189" t="s">
        <v>989</v>
      </c>
      <c r="D207" s="189" t="s">
        <v>1057</v>
      </c>
      <c r="E207" s="189"/>
      <c r="F207" s="113">
        <v>0</v>
      </c>
      <c r="G207" s="126"/>
    </row>
    <row r="208" spans="1:7">
      <c r="A208" s="126"/>
      <c r="B208" s="189" t="s">
        <v>1060</v>
      </c>
      <c r="C208" s="189" t="s">
        <v>902</v>
      </c>
      <c r="D208" s="189" t="s">
        <v>1059</v>
      </c>
      <c r="E208" s="189"/>
      <c r="F208" s="113">
        <v>0</v>
      </c>
      <c r="G208" s="126"/>
    </row>
    <row r="209" spans="1:7">
      <c r="A209" s="126"/>
      <c r="B209" s="189" t="s">
        <v>1062</v>
      </c>
      <c r="C209" s="189" t="s">
        <v>334</v>
      </c>
      <c r="D209" s="189" t="s">
        <v>1061</v>
      </c>
      <c r="E209" s="189"/>
      <c r="F209" s="113">
        <v>0</v>
      </c>
      <c r="G209" s="126"/>
    </row>
    <row r="210" spans="1:7">
      <c r="A210" s="126"/>
      <c r="B210" s="189" t="s">
        <v>1064</v>
      </c>
      <c r="C210" s="189" t="s">
        <v>902</v>
      </c>
      <c r="D210" s="189" t="s">
        <v>1063</v>
      </c>
      <c r="E210" s="189"/>
      <c r="F210" s="113">
        <v>0</v>
      </c>
      <c r="G210" s="126"/>
    </row>
    <row r="211" spans="1:7">
      <c r="A211" s="126"/>
      <c r="B211" s="189" t="s">
        <v>1066</v>
      </c>
      <c r="C211" s="189" t="s">
        <v>989</v>
      </c>
      <c r="D211" s="189" t="s">
        <v>1065</v>
      </c>
      <c r="E211" s="189"/>
      <c r="F211" s="113">
        <v>0</v>
      </c>
      <c r="G211" s="126"/>
    </row>
    <row r="212" spans="1:7">
      <c r="A212" s="126"/>
      <c r="B212" s="189" t="s">
        <v>1069</v>
      </c>
      <c r="C212" s="189" t="s">
        <v>1068</v>
      </c>
      <c r="D212" s="189" t="s">
        <v>1067</v>
      </c>
      <c r="E212" s="189"/>
      <c r="F212" s="113">
        <v>0</v>
      </c>
      <c r="G212" s="126"/>
    </row>
    <row r="213" spans="1:7">
      <c r="A213" s="126"/>
      <c r="B213" s="189" t="s">
        <v>1071</v>
      </c>
      <c r="C213" s="189" t="s">
        <v>686</v>
      </c>
      <c r="D213" s="189" t="s">
        <v>1070</v>
      </c>
      <c r="E213" s="189"/>
      <c r="F213" s="113">
        <v>0</v>
      </c>
      <c r="G213" s="126"/>
    </row>
    <row r="214" spans="1:7">
      <c r="A214" s="126"/>
      <c r="B214" s="189" t="s">
        <v>1073</v>
      </c>
      <c r="C214" s="189" t="s">
        <v>701</v>
      </c>
      <c r="D214" s="189" t="s">
        <v>1072</v>
      </c>
      <c r="E214" s="189"/>
      <c r="F214" s="113">
        <v>0</v>
      </c>
      <c r="G214" s="126"/>
    </row>
    <row r="215" spans="1:7">
      <c r="A215" s="126"/>
      <c r="B215" s="189" t="s">
        <v>1075</v>
      </c>
      <c r="C215" s="189" t="s">
        <v>704</v>
      </c>
      <c r="D215" s="189" t="s">
        <v>1074</v>
      </c>
      <c r="E215" s="189"/>
      <c r="F215" s="113">
        <v>0</v>
      </c>
      <c r="G215" s="126"/>
    </row>
    <row r="216" spans="1:7">
      <c r="A216" s="126"/>
      <c r="B216" s="189" t="s">
        <v>1077</v>
      </c>
      <c r="C216" s="189" t="s">
        <v>704</v>
      </c>
      <c r="D216" s="189" t="s">
        <v>1076</v>
      </c>
      <c r="E216" s="189"/>
      <c r="F216" s="113">
        <v>0</v>
      </c>
      <c r="G216" s="126"/>
    </row>
    <row r="217" spans="1:7">
      <c r="A217" s="126"/>
      <c r="B217" s="189" t="s">
        <v>1079</v>
      </c>
      <c r="C217" s="189" t="s">
        <v>910</v>
      </c>
      <c r="D217" s="189" t="s">
        <v>1078</v>
      </c>
      <c r="E217" s="189"/>
      <c r="F217" s="113">
        <v>0</v>
      </c>
      <c r="G217" s="126"/>
    </row>
    <row r="218" spans="1:7">
      <c r="A218" s="126"/>
      <c r="B218" s="189" t="s">
        <v>1082</v>
      </c>
      <c r="C218" s="189" t="s">
        <v>1081</v>
      </c>
      <c r="D218" s="189" t="s">
        <v>1080</v>
      </c>
      <c r="E218" s="189"/>
      <c r="F218" s="113">
        <v>0</v>
      </c>
      <c r="G218" s="126"/>
    </row>
    <row r="219" spans="1:7">
      <c r="A219" s="126"/>
      <c r="B219" s="189" t="s">
        <v>1084</v>
      </c>
      <c r="C219" s="189" t="s">
        <v>1081</v>
      </c>
      <c r="D219" s="189" t="s">
        <v>1083</v>
      </c>
      <c r="E219" s="189"/>
      <c r="F219" s="113">
        <v>0</v>
      </c>
      <c r="G219" s="126"/>
    </row>
    <row r="220" spans="1:7">
      <c r="A220" s="126"/>
      <c r="B220" s="189" t="s">
        <v>1086</v>
      </c>
      <c r="C220" s="189" t="s">
        <v>1081</v>
      </c>
      <c r="D220" s="189" t="s">
        <v>1085</v>
      </c>
      <c r="E220" s="189"/>
      <c r="F220" s="113">
        <v>0</v>
      </c>
      <c r="G220" s="126"/>
    </row>
    <row r="221" spans="1:7">
      <c r="A221" s="126"/>
      <c r="B221" s="189" t="s">
        <v>1088</v>
      </c>
      <c r="C221" s="189" t="s">
        <v>1081</v>
      </c>
      <c r="D221" s="189" t="s">
        <v>1087</v>
      </c>
      <c r="E221" s="189"/>
      <c r="F221" s="113"/>
      <c r="G221" s="126"/>
    </row>
    <row r="222" spans="1:7">
      <c r="A222" s="126"/>
      <c r="B222" s="189" t="s">
        <v>2276</v>
      </c>
      <c r="C222" s="189"/>
      <c r="D222" s="189"/>
      <c r="E222" s="189"/>
      <c r="F222" s="113">
        <v>0</v>
      </c>
      <c r="G222" s="126"/>
    </row>
    <row r="223" spans="1:7">
      <c r="B223" s="138"/>
      <c r="E223" s="138" t="s">
        <v>159</v>
      </c>
      <c r="F223" s="164">
        <f>SUM(F2:F222)</f>
        <v>115</v>
      </c>
    </row>
    <row r="224" spans="1:7" ht="75">
      <c r="A224" s="285" t="s">
        <v>497</v>
      </c>
      <c r="B224" s="286">
        <v>1</v>
      </c>
    </row>
    <row r="226" spans="2:2">
      <c r="B226" s="253"/>
    </row>
    <row r="227" spans="2:2">
      <c r="B227" s="271"/>
    </row>
    <row r="228" spans="2:2">
      <c r="B228" s="254"/>
    </row>
  </sheetData>
  <autoFilter ref="A1:G22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90" zoomScaleNormal="90" zoomScalePageLayoutView="85" workbookViewId="0">
      <selection activeCell="B6" sqref="B6"/>
    </sheetView>
  </sheetViews>
  <sheetFormatPr defaultColWidth="8.85546875" defaultRowHeight="15"/>
  <cols>
    <col min="1" max="1" width="24.42578125" customWidth="1"/>
    <col min="2" max="2" width="40.28515625" customWidth="1"/>
    <col min="3" max="3" width="15.7109375" customWidth="1"/>
    <col min="4" max="4" width="35.28515625" bestFit="1" customWidth="1"/>
    <col min="5" max="5" width="44.5703125" customWidth="1"/>
    <col min="6" max="6" width="20.42578125" bestFit="1" customWidth="1"/>
    <col min="7" max="7" width="20.42578125" customWidth="1"/>
    <col min="8" max="8" width="24.140625" bestFit="1" customWidth="1"/>
    <col min="9" max="9" width="26.7109375" customWidth="1"/>
  </cols>
  <sheetData>
    <row r="1" spans="1:9">
      <c r="A1" s="190" t="s">
        <v>212</v>
      </c>
      <c r="B1" s="190" t="s">
        <v>213</v>
      </c>
      <c r="C1" s="190" t="s">
        <v>1164</v>
      </c>
      <c r="D1" s="190" t="s">
        <v>178</v>
      </c>
      <c r="E1" s="190"/>
      <c r="F1" s="190" t="s">
        <v>292</v>
      </c>
      <c r="G1" s="190" t="s">
        <v>2292</v>
      </c>
      <c r="H1" s="126" t="s">
        <v>2350</v>
      </c>
      <c r="I1" s="190" t="s">
        <v>243</v>
      </c>
    </row>
    <row r="2" spans="1:9">
      <c r="A2" s="202" t="s">
        <v>1166</v>
      </c>
      <c r="B2" s="203" t="s">
        <v>1167</v>
      </c>
      <c r="C2" s="203" t="s">
        <v>274</v>
      </c>
      <c r="D2" s="203" t="s">
        <v>1168</v>
      </c>
      <c r="E2" s="203" t="s">
        <v>1169</v>
      </c>
      <c r="F2" s="203">
        <v>0</v>
      </c>
      <c r="G2" s="193"/>
      <c r="H2" s="381"/>
      <c r="I2" s="183"/>
    </row>
    <row r="3" spans="1:9">
      <c r="A3" s="192" t="s">
        <v>1170</v>
      </c>
      <c r="B3" s="193" t="s">
        <v>1171</v>
      </c>
      <c r="C3" s="193" t="s">
        <v>1172</v>
      </c>
      <c r="D3" s="193" t="s">
        <v>1173</v>
      </c>
      <c r="E3" s="193" t="s">
        <v>1174</v>
      </c>
      <c r="F3" s="193">
        <v>1</v>
      </c>
      <c r="G3" s="193">
        <f>+F3*$B$64</f>
        <v>50</v>
      </c>
      <c r="H3" s="382" t="s">
        <v>2322</v>
      </c>
      <c r="I3" s="178"/>
    </row>
    <row r="4" spans="1:9">
      <c r="A4" s="195"/>
      <c r="B4" s="196" t="s">
        <v>1175</v>
      </c>
      <c r="C4" s="196" t="s">
        <v>1176</v>
      </c>
      <c r="D4" s="196" t="s">
        <v>1173</v>
      </c>
      <c r="E4" s="196" t="s">
        <v>1177</v>
      </c>
      <c r="F4" s="196">
        <v>0</v>
      </c>
      <c r="G4" s="196">
        <f t="shared" ref="G4:G16" si="0">+F4*$B$64</f>
        <v>0</v>
      </c>
      <c r="H4" s="382"/>
      <c r="I4" s="179"/>
    </row>
    <row r="5" spans="1:9">
      <c r="A5" s="198"/>
      <c r="B5" s="199" t="s">
        <v>1178</v>
      </c>
      <c r="C5" s="199" t="s">
        <v>264</v>
      </c>
      <c r="D5" s="199" t="s">
        <v>1179</v>
      </c>
      <c r="E5" s="199" t="s">
        <v>1180</v>
      </c>
      <c r="F5" s="199">
        <v>1</v>
      </c>
      <c r="G5" s="199">
        <f t="shared" si="0"/>
        <v>50</v>
      </c>
      <c r="H5" s="383" t="s">
        <v>2322</v>
      </c>
      <c r="I5" s="187"/>
    </row>
    <row r="6" spans="1:9">
      <c r="A6" s="192" t="s">
        <v>1181</v>
      </c>
      <c r="B6" s="193" t="s">
        <v>1182</v>
      </c>
      <c r="C6" s="193" t="s">
        <v>264</v>
      </c>
      <c r="D6" s="193" t="s">
        <v>1183</v>
      </c>
      <c r="E6" s="193" t="s">
        <v>1184</v>
      </c>
      <c r="F6" s="193">
        <v>0</v>
      </c>
      <c r="G6" s="196">
        <f t="shared" si="0"/>
        <v>0</v>
      </c>
      <c r="H6" s="382"/>
      <c r="I6" s="178"/>
    </row>
    <row r="7" spans="1:9">
      <c r="A7" s="195"/>
      <c r="B7" s="196" t="s">
        <v>1185</v>
      </c>
      <c r="C7" s="196" t="s">
        <v>264</v>
      </c>
      <c r="D7" s="196" t="s">
        <v>1183</v>
      </c>
      <c r="E7" s="196" t="s">
        <v>1186</v>
      </c>
      <c r="F7" s="196">
        <v>0</v>
      </c>
      <c r="G7" s="196">
        <f t="shared" si="0"/>
        <v>0</v>
      </c>
      <c r="H7" s="382"/>
      <c r="I7" s="179"/>
    </row>
    <row r="8" spans="1:9">
      <c r="A8" s="195"/>
      <c r="B8" s="196" t="s">
        <v>1187</v>
      </c>
      <c r="C8" s="196" t="s">
        <v>264</v>
      </c>
      <c r="D8" s="196" t="s">
        <v>1183</v>
      </c>
      <c r="E8" s="196" t="s">
        <v>1188</v>
      </c>
      <c r="F8" s="196">
        <v>0</v>
      </c>
      <c r="G8" s="196">
        <f t="shared" si="0"/>
        <v>0</v>
      </c>
      <c r="H8" s="382"/>
      <c r="I8" s="179"/>
    </row>
    <row r="9" spans="1:9">
      <c r="A9" s="198"/>
      <c r="B9" s="199" t="s">
        <v>1189</v>
      </c>
      <c r="C9" s="199" t="s">
        <v>264</v>
      </c>
      <c r="D9" s="199" t="s">
        <v>1183</v>
      </c>
      <c r="E9" s="199" t="s">
        <v>1190</v>
      </c>
      <c r="F9" s="199">
        <v>0</v>
      </c>
      <c r="G9" s="199">
        <f t="shared" si="0"/>
        <v>0</v>
      </c>
      <c r="H9" s="383"/>
      <c r="I9" s="187"/>
    </row>
    <row r="10" spans="1:9">
      <c r="A10" s="269" t="s">
        <v>1191</v>
      </c>
      <c r="B10" s="257" t="s">
        <v>1192</v>
      </c>
      <c r="C10" s="193" t="s">
        <v>220</v>
      </c>
      <c r="D10" s="193" t="s">
        <v>1193</v>
      </c>
      <c r="E10" s="193" t="s">
        <v>1194</v>
      </c>
      <c r="F10" s="193">
        <v>1</v>
      </c>
      <c r="G10" s="196">
        <f t="shared" si="0"/>
        <v>50</v>
      </c>
      <c r="H10" s="382" t="s">
        <v>2322</v>
      </c>
      <c r="I10" s="178"/>
    </row>
    <row r="11" spans="1:9">
      <c r="A11" s="268"/>
      <c r="B11" s="244" t="s">
        <v>1195</v>
      </c>
      <c r="C11" s="196" t="s">
        <v>220</v>
      </c>
      <c r="D11" s="196" t="s">
        <v>1193</v>
      </c>
      <c r="E11" s="196" t="s">
        <v>1196</v>
      </c>
      <c r="F11" s="196">
        <v>1</v>
      </c>
      <c r="G11" s="196">
        <f t="shared" si="0"/>
        <v>50</v>
      </c>
      <c r="H11" s="382" t="s">
        <v>2322</v>
      </c>
      <c r="I11" s="179"/>
    </row>
    <row r="12" spans="1:9">
      <c r="A12" s="268"/>
      <c r="B12" s="244" t="s">
        <v>1197</v>
      </c>
      <c r="C12" s="196" t="s">
        <v>220</v>
      </c>
      <c r="D12" s="196" t="s">
        <v>1193</v>
      </c>
      <c r="E12" s="196" t="s">
        <v>1198</v>
      </c>
      <c r="F12" s="196">
        <v>1</v>
      </c>
      <c r="G12" s="196">
        <f t="shared" si="0"/>
        <v>50</v>
      </c>
      <c r="H12" s="382" t="s">
        <v>2322</v>
      </c>
      <c r="I12" s="179"/>
    </row>
    <row r="13" spans="1:9">
      <c r="A13" s="268"/>
      <c r="B13" s="244" t="s">
        <v>1199</v>
      </c>
      <c r="C13" s="196" t="s">
        <v>220</v>
      </c>
      <c r="D13" s="196" t="s">
        <v>1193</v>
      </c>
      <c r="E13" s="196" t="s">
        <v>1200</v>
      </c>
      <c r="F13" s="196">
        <v>1</v>
      </c>
      <c r="G13" s="196">
        <f t="shared" si="0"/>
        <v>50</v>
      </c>
      <c r="H13" s="382" t="s">
        <v>2322</v>
      </c>
      <c r="I13" s="179"/>
    </row>
    <row r="14" spans="1:9">
      <c r="A14" s="268"/>
      <c r="B14" s="244" t="s">
        <v>1201</v>
      </c>
      <c r="C14" s="196" t="s">
        <v>219</v>
      </c>
      <c r="D14" s="196" t="s">
        <v>1202</v>
      </c>
      <c r="E14" s="196" t="s">
        <v>1203</v>
      </c>
      <c r="F14" s="196">
        <v>1</v>
      </c>
      <c r="G14" s="196">
        <f t="shared" si="0"/>
        <v>50</v>
      </c>
      <c r="H14" s="382" t="s">
        <v>2322</v>
      </c>
      <c r="I14" s="179"/>
    </row>
    <row r="15" spans="1:9">
      <c r="A15" s="268"/>
      <c r="B15" s="244" t="s">
        <v>1204</v>
      </c>
      <c r="C15" s="196" t="s">
        <v>220</v>
      </c>
      <c r="D15" s="196" t="s">
        <v>1193</v>
      </c>
      <c r="E15" s="196" t="s">
        <v>1205</v>
      </c>
      <c r="F15" s="196">
        <v>1</v>
      </c>
      <c r="G15" s="196">
        <f t="shared" si="0"/>
        <v>50</v>
      </c>
      <c r="H15" s="382" t="s">
        <v>2322</v>
      </c>
      <c r="I15" s="179"/>
    </row>
    <row r="16" spans="1:9">
      <c r="A16" s="270"/>
      <c r="B16" s="258" t="s">
        <v>1206</v>
      </c>
      <c r="C16" s="199" t="s">
        <v>220</v>
      </c>
      <c r="D16" s="199" t="s">
        <v>1193</v>
      </c>
      <c r="E16" s="199" t="s">
        <v>1207</v>
      </c>
      <c r="F16" s="199">
        <v>1</v>
      </c>
      <c r="G16" s="196">
        <f t="shared" si="0"/>
        <v>50</v>
      </c>
      <c r="H16" s="383" t="s">
        <v>2322</v>
      </c>
      <c r="I16" s="187"/>
    </row>
    <row r="17" spans="1:9">
      <c r="A17" s="275" t="s">
        <v>1208</v>
      </c>
      <c r="B17" s="276" t="s">
        <v>1209</v>
      </c>
      <c r="C17" s="203" t="s">
        <v>220</v>
      </c>
      <c r="D17" s="203" t="s">
        <v>199</v>
      </c>
      <c r="E17" s="203" t="s">
        <v>1210</v>
      </c>
      <c r="F17" s="203">
        <v>1</v>
      </c>
      <c r="G17" s="203">
        <f>+F17*$B$66</f>
        <v>2</v>
      </c>
      <c r="H17" s="381" t="s">
        <v>2322</v>
      </c>
      <c r="I17" s="183"/>
    </row>
    <row r="18" spans="1:9">
      <c r="A18" s="269" t="s">
        <v>1211</v>
      </c>
      <c r="B18" s="257" t="s">
        <v>1212</v>
      </c>
      <c r="C18" s="193" t="s">
        <v>219</v>
      </c>
      <c r="D18" s="193" t="s">
        <v>1213</v>
      </c>
      <c r="E18" s="193" t="s">
        <v>1214</v>
      </c>
      <c r="F18" s="193">
        <v>1</v>
      </c>
      <c r="G18" s="193">
        <f t="shared" ref="G18:G19" si="1">+F18*$B$66</f>
        <v>2</v>
      </c>
      <c r="H18" s="384" t="s">
        <v>2322</v>
      </c>
      <c r="I18" s="178"/>
    </row>
    <row r="19" spans="1:9">
      <c r="A19" s="270"/>
      <c r="B19" s="258" t="s">
        <v>1215</v>
      </c>
      <c r="C19" s="199" t="s">
        <v>240</v>
      </c>
      <c r="D19" s="199" t="s">
        <v>1216</v>
      </c>
      <c r="E19" s="199" t="s">
        <v>1217</v>
      </c>
      <c r="F19" s="199">
        <v>1</v>
      </c>
      <c r="G19" s="199">
        <f t="shared" si="1"/>
        <v>2</v>
      </c>
      <c r="H19" s="383" t="s">
        <v>2322</v>
      </c>
      <c r="I19" s="187"/>
    </row>
    <row r="20" spans="1:9">
      <c r="A20" s="192" t="s">
        <v>1218</v>
      </c>
      <c r="B20" s="193" t="s">
        <v>1219</v>
      </c>
      <c r="C20" s="193" t="s">
        <v>529</v>
      </c>
      <c r="D20" s="193" t="s">
        <v>1220</v>
      </c>
      <c r="E20" s="193" t="s">
        <v>1221</v>
      </c>
      <c r="F20" s="193">
        <v>0</v>
      </c>
      <c r="G20" s="193">
        <f>+F20*$B$67</f>
        <v>0</v>
      </c>
      <c r="H20" s="382"/>
      <c r="I20" s="178"/>
    </row>
    <row r="21" spans="1:9">
      <c r="A21" s="195"/>
      <c r="B21" s="196" t="s">
        <v>1222</v>
      </c>
      <c r="C21" s="196" t="s">
        <v>529</v>
      </c>
      <c r="D21" s="196" t="s">
        <v>1220</v>
      </c>
      <c r="E21" s="196" t="s">
        <v>1223</v>
      </c>
      <c r="F21" s="196">
        <v>0</v>
      </c>
      <c r="G21" s="196">
        <f t="shared" ref="G21:G24" si="2">+F21*$B$67</f>
        <v>0</v>
      </c>
      <c r="H21" s="382"/>
      <c r="I21" s="179"/>
    </row>
    <row r="22" spans="1:9">
      <c r="A22" s="195"/>
      <c r="B22" s="196" t="s">
        <v>1224</v>
      </c>
      <c r="C22" s="196" t="s">
        <v>1172</v>
      </c>
      <c r="D22" s="196" t="s">
        <v>1225</v>
      </c>
      <c r="E22" s="196" t="s">
        <v>1226</v>
      </c>
      <c r="F22" s="196">
        <v>0</v>
      </c>
      <c r="G22" s="196">
        <f t="shared" si="2"/>
        <v>0</v>
      </c>
      <c r="H22" s="382"/>
      <c r="I22" s="179"/>
    </row>
    <row r="23" spans="1:9">
      <c r="A23" s="195"/>
      <c r="B23" s="196" t="s">
        <v>1227</v>
      </c>
      <c r="C23" s="196" t="s">
        <v>317</v>
      </c>
      <c r="D23" s="196" t="s">
        <v>1228</v>
      </c>
      <c r="E23" s="196" t="s">
        <v>1229</v>
      </c>
      <c r="F23" s="196">
        <v>0</v>
      </c>
      <c r="G23" s="196">
        <f t="shared" si="2"/>
        <v>0</v>
      </c>
      <c r="H23" s="382"/>
      <c r="I23" s="179"/>
    </row>
    <row r="24" spans="1:9">
      <c r="A24" s="198"/>
      <c r="B24" s="199" t="s">
        <v>1230</v>
      </c>
      <c r="C24" s="199" t="s">
        <v>317</v>
      </c>
      <c r="D24" s="199" t="s">
        <v>1228</v>
      </c>
      <c r="E24" s="199" t="s">
        <v>1231</v>
      </c>
      <c r="F24" s="199">
        <v>0</v>
      </c>
      <c r="G24" s="199">
        <f t="shared" si="2"/>
        <v>0</v>
      </c>
      <c r="H24" s="383"/>
      <c r="I24" s="187"/>
    </row>
    <row r="25" spans="1:9">
      <c r="A25" s="192" t="s">
        <v>1232</v>
      </c>
      <c r="B25" s="193" t="s">
        <v>1233</v>
      </c>
      <c r="C25" s="193" t="s">
        <v>264</v>
      </c>
      <c r="D25" s="193" t="s">
        <v>1234</v>
      </c>
      <c r="E25" s="193" t="s">
        <v>1235</v>
      </c>
      <c r="F25" s="193">
        <v>0</v>
      </c>
      <c r="G25" s="193">
        <v>0</v>
      </c>
      <c r="H25" s="382"/>
      <c r="I25" s="178"/>
    </row>
    <row r="26" spans="1:9">
      <c r="A26" s="198"/>
      <c r="B26" s="199" t="s">
        <v>1236</v>
      </c>
      <c r="C26" s="199" t="s">
        <v>219</v>
      </c>
      <c r="D26" s="199" t="s">
        <v>1237</v>
      </c>
      <c r="E26" s="199" t="s">
        <v>1238</v>
      </c>
      <c r="F26" s="199">
        <v>0</v>
      </c>
      <c r="G26" s="199">
        <v>0</v>
      </c>
      <c r="H26" s="383"/>
      <c r="I26" s="187"/>
    </row>
    <row r="27" spans="1:9">
      <c r="A27" s="269" t="s">
        <v>1239</v>
      </c>
      <c r="B27" s="257" t="s">
        <v>1240</v>
      </c>
      <c r="C27" s="193" t="s">
        <v>264</v>
      </c>
      <c r="D27" s="193" t="s">
        <v>1241</v>
      </c>
      <c r="E27" s="193" t="s">
        <v>1242</v>
      </c>
      <c r="F27" s="193">
        <v>1</v>
      </c>
      <c r="G27" s="196">
        <f>+F27*$B$68</f>
        <v>400</v>
      </c>
      <c r="H27" s="384" t="s">
        <v>2322</v>
      </c>
      <c r="I27" s="178"/>
    </row>
    <row r="28" spans="1:9">
      <c r="A28" s="270"/>
      <c r="B28" s="258" t="s">
        <v>1243</v>
      </c>
      <c r="C28" s="199" t="s">
        <v>219</v>
      </c>
      <c r="D28" s="199" t="s">
        <v>1241</v>
      </c>
      <c r="E28" s="199" t="s">
        <v>1244</v>
      </c>
      <c r="F28" s="199">
        <v>1</v>
      </c>
      <c r="G28" s="196">
        <f>+F28*$B$68</f>
        <v>400</v>
      </c>
      <c r="H28" s="383" t="s">
        <v>2322</v>
      </c>
      <c r="I28" s="187"/>
    </row>
    <row r="29" spans="1:9">
      <c r="A29" s="269" t="s">
        <v>1245</v>
      </c>
      <c r="B29" s="257" t="s">
        <v>1246</v>
      </c>
      <c r="C29" s="193" t="s">
        <v>220</v>
      </c>
      <c r="D29" s="193" t="s">
        <v>1247</v>
      </c>
      <c r="E29" s="193" t="s">
        <v>1248</v>
      </c>
      <c r="F29" s="193">
        <v>0</v>
      </c>
      <c r="G29" s="193"/>
      <c r="H29" s="382"/>
      <c r="I29" s="178"/>
    </row>
    <row r="30" spans="1:9">
      <c r="A30" s="268"/>
      <c r="B30" s="244" t="s">
        <v>1249</v>
      </c>
      <c r="C30" s="196" t="s">
        <v>220</v>
      </c>
      <c r="D30" s="196" t="s">
        <v>1247</v>
      </c>
      <c r="E30" s="196" t="s">
        <v>1250</v>
      </c>
      <c r="F30" s="196">
        <v>0</v>
      </c>
      <c r="G30" s="196"/>
      <c r="H30" s="382"/>
      <c r="I30" s="179"/>
    </row>
    <row r="31" spans="1:9">
      <c r="A31" s="268"/>
      <c r="B31" s="244" t="s">
        <v>1251</v>
      </c>
      <c r="C31" s="196" t="s">
        <v>220</v>
      </c>
      <c r="D31" s="196" t="s">
        <v>1247</v>
      </c>
      <c r="E31" s="196" t="s">
        <v>1252</v>
      </c>
      <c r="F31" s="196">
        <v>0</v>
      </c>
      <c r="G31" s="196"/>
      <c r="H31" s="382"/>
      <c r="I31" s="179"/>
    </row>
    <row r="32" spans="1:9">
      <c r="A32" s="270"/>
      <c r="B32" s="258" t="s">
        <v>1253</v>
      </c>
      <c r="C32" s="199" t="s">
        <v>219</v>
      </c>
      <c r="D32" s="199" t="s">
        <v>1254</v>
      </c>
      <c r="E32" s="199" t="s">
        <v>1255</v>
      </c>
      <c r="F32" s="199">
        <v>0</v>
      </c>
      <c r="G32" s="199"/>
      <c r="H32" s="383"/>
      <c r="I32" s="187"/>
    </row>
    <row r="33" spans="1:9">
      <c r="A33" s="192" t="s">
        <v>1256</v>
      </c>
      <c r="B33" s="193" t="s">
        <v>1257</v>
      </c>
      <c r="C33" s="193" t="s">
        <v>219</v>
      </c>
      <c r="D33" s="193" t="s">
        <v>1258</v>
      </c>
      <c r="E33" s="193" t="s">
        <v>1259</v>
      </c>
      <c r="F33" s="193">
        <v>0</v>
      </c>
      <c r="G33" s="193"/>
      <c r="H33" s="382"/>
      <c r="I33" s="178"/>
    </row>
    <row r="34" spans="1:9">
      <c r="A34" s="195"/>
      <c r="B34" s="196" t="s">
        <v>1260</v>
      </c>
      <c r="C34" s="196" t="s">
        <v>1261</v>
      </c>
      <c r="D34" s="196" t="s">
        <v>1262</v>
      </c>
      <c r="E34" s="196" t="s">
        <v>1263</v>
      </c>
      <c r="F34" s="196">
        <v>0</v>
      </c>
      <c r="G34" s="196"/>
      <c r="H34" s="382"/>
      <c r="I34" s="179"/>
    </row>
    <row r="35" spans="1:9">
      <c r="A35" s="195"/>
      <c r="B35" s="196" t="s">
        <v>1264</v>
      </c>
      <c r="C35" s="196" t="s">
        <v>240</v>
      </c>
      <c r="D35" s="196" t="s">
        <v>1216</v>
      </c>
      <c r="E35" s="196" t="s">
        <v>1265</v>
      </c>
      <c r="F35" s="196">
        <v>0</v>
      </c>
      <c r="G35" s="196"/>
      <c r="H35" s="382"/>
      <c r="I35" s="179"/>
    </row>
    <row r="36" spans="1:9">
      <c r="A36" s="195"/>
      <c r="B36" s="196" t="s">
        <v>1266</v>
      </c>
      <c r="C36" s="196" t="s">
        <v>1172</v>
      </c>
      <c r="D36" s="196" t="s">
        <v>1173</v>
      </c>
      <c r="E36" s="196" t="s">
        <v>1267</v>
      </c>
      <c r="F36" s="196">
        <v>0</v>
      </c>
      <c r="G36" s="196"/>
      <c r="H36" s="385"/>
      <c r="I36" s="179"/>
    </row>
    <row r="37" spans="1:9">
      <c r="A37" s="198"/>
      <c r="B37" s="199" t="s">
        <v>1268</v>
      </c>
      <c r="C37" s="199" t="s">
        <v>1176</v>
      </c>
      <c r="D37" s="199" t="s">
        <v>1173</v>
      </c>
      <c r="E37" s="199" t="s">
        <v>1267</v>
      </c>
      <c r="F37" s="199">
        <v>0</v>
      </c>
      <c r="G37" s="199"/>
      <c r="H37" s="386"/>
      <c r="I37" s="187"/>
    </row>
    <row r="38" spans="1:9">
      <c r="A38" s="192" t="s">
        <v>1269</v>
      </c>
      <c r="B38" s="193" t="s">
        <v>1266</v>
      </c>
      <c r="C38" s="193" t="s">
        <v>1172</v>
      </c>
      <c r="D38" s="193" t="s">
        <v>1173</v>
      </c>
      <c r="E38" s="193" t="s">
        <v>1267</v>
      </c>
      <c r="F38" s="193">
        <v>0</v>
      </c>
      <c r="G38" s="193"/>
      <c r="H38" s="385"/>
      <c r="I38" s="178"/>
    </row>
    <row r="39" spans="1:9">
      <c r="A39" s="198"/>
      <c r="B39" s="199" t="s">
        <v>1268</v>
      </c>
      <c r="C39" s="199" t="s">
        <v>1176</v>
      </c>
      <c r="D39" s="199" t="s">
        <v>1173</v>
      </c>
      <c r="E39" s="199" t="s">
        <v>1267</v>
      </c>
      <c r="F39" s="199">
        <v>0</v>
      </c>
      <c r="G39" s="199"/>
      <c r="H39" s="386"/>
      <c r="I39" s="187"/>
    </row>
    <row r="40" spans="1:9">
      <c r="A40" s="269" t="s">
        <v>1270</v>
      </c>
      <c r="B40" s="257" t="s">
        <v>1271</v>
      </c>
      <c r="C40" s="193" t="s">
        <v>1272</v>
      </c>
      <c r="D40" s="193" t="s">
        <v>1273</v>
      </c>
      <c r="E40" s="193" t="s">
        <v>1274</v>
      </c>
      <c r="F40" s="193">
        <v>1</v>
      </c>
      <c r="G40" s="193">
        <f t="shared" ref="G40:G53" si="3">+F40*$B$71</f>
        <v>200</v>
      </c>
      <c r="H40" s="385" t="s">
        <v>2322</v>
      </c>
      <c r="I40" s="178"/>
    </row>
    <row r="41" spans="1:9">
      <c r="A41" s="268"/>
      <c r="B41" s="244" t="s">
        <v>1275</v>
      </c>
      <c r="C41" s="196" t="s">
        <v>1272</v>
      </c>
      <c r="D41" s="196" t="s">
        <v>1273</v>
      </c>
      <c r="E41" s="196" t="s">
        <v>1276</v>
      </c>
      <c r="F41" s="196">
        <v>1</v>
      </c>
      <c r="G41" s="196">
        <f t="shared" si="3"/>
        <v>200</v>
      </c>
      <c r="H41" s="385" t="s">
        <v>2322</v>
      </c>
      <c r="I41" s="179"/>
    </row>
    <row r="42" spans="1:9">
      <c r="A42" s="268"/>
      <c r="B42" s="244" t="s">
        <v>1277</v>
      </c>
      <c r="C42" s="196" t="s">
        <v>1272</v>
      </c>
      <c r="D42" s="196" t="s">
        <v>1278</v>
      </c>
      <c r="E42" s="196" t="s">
        <v>1279</v>
      </c>
      <c r="F42" s="196">
        <v>1</v>
      </c>
      <c r="G42" s="196">
        <f t="shared" si="3"/>
        <v>200</v>
      </c>
      <c r="H42" s="385" t="s">
        <v>2322</v>
      </c>
      <c r="I42" s="179"/>
    </row>
    <row r="43" spans="1:9">
      <c r="A43" s="268"/>
      <c r="B43" s="244" t="s">
        <v>1280</v>
      </c>
      <c r="C43" s="196" t="s">
        <v>1272</v>
      </c>
      <c r="D43" s="196" t="s">
        <v>1273</v>
      </c>
      <c r="E43" s="196" t="s">
        <v>1281</v>
      </c>
      <c r="F43" s="196">
        <v>1</v>
      </c>
      <c r="G43" s="196">
        <f t="shared" si="3"/>
        <v>200</v>
      </c>
      <c r="H43" s="385" t="s">
        <v>2322</v>
      </c>
      <c r="I43" s="179"/>
    </row>
    <row r="44" spans="1:9">
      <c r="A44" s="268"/>
      <c r="B44" s="244" t="s">
        <v>1282</v>
      </c>
      <c r="C44" s="196" t="s">
        <v>1272</v>
      </c>
      <c r="D44" s="196" t="s">
        <v>1273</v>
      </c>
      <c r="E44" s="196" t="s">
        <v>1283</v>
      </c>
      <c r="F44" s="196">
        <v>1</v>
      </c>
      <c r="G44" s="196">
        <f t="shared" si="3"/>
        <v>200</v>
      </c>
      <c r="H44" s="385" t="s">
        <v>2322</v>
      </c>
      <c r="I44" s="179"/>
    </row>
    <row r="45" spans="1:9">
      <c r="A45" s="268"/>
      <c r="B45" s="244" t="s">
        <v>1284</v>
      </c>
      <c r="C45" s="196" t="s">
        <v>1272</v>
      </c>
      <c r="D45" s="196" t="s">
        <v>1278</v>
      </c>
      <c r="E45" s="196" t="s">
        <v>1285</v>
      </c>
      <c r="F45" s="196">
        <v>1</v>
      </c>
      <c r="G45" s="196">
        <f t="shared" si="3"/>
        <v>200</v>
      </c>
      <c r="H45" s="385" t="s">
        <v>2322</v>
      </c>
      <c r="I45" s="179"/>
    </row>
    <row r="46" spans="1:9">
      <c r="A46" s="268"/>
      <c r="B46" s="244" t="s">
        <v>1286</v>
      </c>
      <c r="C46" s="196" t="s">
        <v>1172</v>
      </c>
      <c r="D46" s="196" t="s">
        <v>1225</v>
      </c>
      <c r="E46" s="196" t="s">
        <v>1287</v>
      </c>
      <c r="F46" s="196">
        <v>1</v>
      </c>
      <c r="G46" s="196">
        <f t="shared" si="3"/>
        <v>200</v>
      </c>
      <c r="H46" s="385" t="s">
        <v>2322</v>
      </c>
      <c r="I46" s="179"/>
    </row>
    <row r="47" spans="1:9">
      <c r="A47" s="268"/>
      <c r="B47" s="244" t="s">
        <v>1288</v>
      </c>
      <c r="C47" s="196" t="s">
        <v>219</v>
      </c>
      <c r="D47" s="196" t="s">
        <v>1289</v>
      </c>
      <c r="E47" s="196" t="s">
        <v>1290</v>
      </c>
      <c r="F47" s="196">
        <v>1</v>
      </c>
      <c r="G47" s="196">
        <f t="shared" si="3"/>
        <v>200</v>
      </c>
      <c r="H47" s="385" t="s">
        <v>2322</v>
      </c>
      <c r="I47" s="179"/>
    </row>
    <row r="48" spans="1:9">
      <c r="A48" s="268"/>
      <c r="B48" s="244" t="s">
        <v>1291</v>
      </c>
      <c r="C48" s="196" t="s">
        <v>1272</v>
      </c>
      <c r="D48" s="196" t="s">
        <v>1278</v>
      </c>
      <c r="E48" s="196" t="s">
        <v>1292</v>
      </c>
      <c r="F48" s="196">
        <v>1</v>
      </c>
      <c r="G48" s="196">
        <f t="shared" si="3"/>
        <v>200</v>
      </c>
      <c r="H48" s="385" t="s">
        <v>2322</v>
      </c>
      <c r="I48" s="179"/>
    </row>
    <row r="49" spans="1:9">
      <c r="A49" s="270"/>
      <c r="B49" s="258" t="s">
        <v>1293</v>
      </c>
      <c r="C49" s="199" t="s">
        <v>1172</v>
      </c>
      <c r="D49" s="199" t="s">
        <v>1225</v>
      </c>
      <c r="E49" s="199" t="s">
        <v>1294</v>
      </c>
      <c r="F49" s="199">
        <v>1</v>
      </c>
      <c r="G49" s="199">
        <f t="shared" si="3"/>
        <v>200</v>
      </c>
      <c r="H49" s="387" t="s">
        <v>2322</v>
      </c>
      <c r="I49" s="187"/>
    </row>
    <row r="50" spans="1:9">
      <c r="A50" s="269" t="s">
        <v>1295</v>
      </c>
      <c r="B50" s="257" t="s">
        <v>1192</v>
      </c>
      <c r="C50" s="193" t="s">
        <v>220</v>
      </c>
      <c r="D50" s="193" t="s">
        <v>1296</v>
      </c>
      <c r="E50" s="193" t="s">
        <v>1297</v>
      </c>
      <c r="F50" s="193">
        <v>1</v>
      </c>
      <c r="G50" s="193">
        <f t="shared" si="3"/>
        <v>200</v>
      </c>
      <c r="H50" s="385" t="s">
        <v>2322</v>
      </c>
      <c r="I50" s="178"/>
    </row>
    <row r="51" spans="1:9">
      <c r="A51" s="268"/>
      <c r="B51" s="244" t="s">
        <v>1298</v>
      </c>
      <c r="C51" s="196" t="s">
        <v>220</v>
      </c>
      <c r="D51" s="196" t="s">
        <v>1296</v>
      </c>
      <c r="E51" s="196" t="s">
        <v>1299</v>
      </c>
      <c r="F51" s="196">
        <v>1</v>
      </c>
      <c r="G51" s="196">
        <f t="shared" si="3"/>
        <v>200</v>
      </c>
      <c r="H51" s="385" t="s">
        <v>2322</v>
      </c>
      <c r="I51" s="179"/>
    </row>
    <row r="52" spans="1:9">
      <c r="A52" s="268"/>
      <c r="B52" s="244" t="s">
        <v>1300</v>
      </c>
      <c r="C52" s="196" t="s">
        <v>220</v>
      </c>
      <c r="D52" s="196" t="s">
        <v>1296</v>
      </c>
      <c r="E52" s="196" t="s">
        <v>1301</v>
      </c>
      <c r="F52" s="196">
        <v>1</v>
      </c>
      <c r="G52" s="196">
        <f t="shared" si="3"/>
        <v>200</v>
      </c>
      <c r="H52" s="385" t="s">
        <v>2322</v>
      </c>
      <c r="I52" s="179"/>
    </row>
    <row r="53" spans="1:9">
      <c r="A53" s="270"/>
      <c r="B53" s="258" t="s">
        <v>1302</v>
      </c>
      <c r="C53" s="199" t="s">
        <v>220</v>
      </c>
      <c r="D53" s="199" t="s">
        <v>1296</v>
      </c>
      <c r="E53" s="199" t="s">
        <v>1303</v>
      </c>
      <c r="F53" s="199">
        <v>1</v>
      </c>
      <c r="G53" s="199">
        <f t="shared" si="3"/>
        <v>200</v>
      </c>
      <c r="H53" s="387" t="s">
        <v>2322</v>
      </c>
      <c r="I53" s="187"/>
    </row>
    <row r="54" spans="1:9">
      <c r="A54" s="275" t="s">
        <v>1304</v>
      </c>
      <c r="B54" s="276" t="s">
        <v>1209</v>
      </c>
      <c r="C54" s="203" t="s">
        <v>220</v>
      </c>
      <c r="D54" s="203" t="s">
        <v>199</v>
      </c>
      <c r="E54" s="203" t="s">
        <v>1305</v>
      </c>
      <c r="F54" s="203">
        <v>1</v>
      </c>
      <c r="G54" s="203">
        <f>+F54*$B$71*$B$72</f>
        <v>2000</v>
      </c>
      <c r="H54" s="387" t="s">
        <v>2322</v>
      </c>
      <c r="I54" s="183"/>
    </row>
    <row r="55" spans="1:9">
      <c r="A55" s="269" t="s">
        <v>1306</v>
      </c>
      <c r="B55" s="257" t="s">
        <v>1219</v>
      </c>
      <c r="C55" s="193" t="s">
        <v>529</v>
      </c>
      <c r="D55" s="193" t="s">
        <v>1220</v>
      </c>
      <c r="E55" s="193" t="s">
        <v>1221</v>
      </c>
      <c r="F55" s="193">
        <v>1</v>
      </c>
      <c r="G55" s="193">
        <f>+F55*$B$71*$B$73</f>
        <v>200</v>
      </c>
      <c r="H55" s="385" t="s">
        <v>2322</v>
      </c>
      <c r="I55" s="178"/>
    </row>
    <row r="56" spans="1:9">
      <c r="A56" s="268"/>
      <c r="B56" s="244" t="s">
        <v>1222</v>
      </c>
      <c r="C56" s="196" t="s">
        <v>529</v>
      </c>
      <c r="D56" s="196" t="s">
        <v>1220</v>
      </c>
      <c r="E56" s="196" t="s">
        <v>1223</v>
      </c>
      <c r="F56" s="196">
        <v>1</v>
      </c>
      <c r="G56" s="196">
        <f>+F56*$B$71*$B$73</f>
        <v>200</v>
      </c>
      <c r="H56" s="385" t="s">
        <v>2322</v>
      </c>
      <c r="I56" s="179"/>
    </row>
    <row r="57" spans="1:9">
      <c r="A57" s="268"/>
      <c r="B57" s="244" t="s">
        <v>1227</v>
      </c>
      <c r="C57" s="196" t="s">
        <v>317</v>
      </c>
      <c r="D57" s="196" t="s">
        <v>1228</v>
      </c>
      <c r="E57" s="196" t="s">
        <v>1229</v>
      </c>
      <c r="F57" s="196">
        <v>0</v>
      </c>
      <c r="G57" s="196"/>
      <c r="H57" s="281"/>
      <c r="I57" s="179"/>
    </row>
    <row r="58" spans="1:9">
      <c r="A58" s="268"/>
      <c r="B58" s="244" t="s">
        <v>1230</v>
      </c>
      <c r="C58" s="196" t="s">
        <v>317</v>
      </c>
      <c r="D58" s="196" t="s">
        <v>1228</v>
      </c>
      <c r="E58" s="196" t="s">
        <v>1231</v>
      </c>
      <c r="F58" s="244">
        <v>0</v>
      </c>
      <c r="G58" s="244"/>
      <c r="H58" s="387"/>
      <c r="I58" s="179"/>
    </row>
    <row r="59" spans="1:9">
      <c r="A59" s="202"/>
      <c r="B59" s="203" t="s">
        <v>2276</v>
      </c>
      <c r="C59" s="203"/>
      <c r="D59" s="203"/>
      <c r="E59" s="203"/>
      <c r="F59" s="203">
        <v>0</v>
      </c>
      <c r="G59" s="203"/>
      <c r="H59" s="387"/>
      <c r="I59" s="183"/>
    </row>
    <row r="60" spans="1:9">
      <c r="D60" s="138" t="s">
        <v>159</v>
      </c>
      <c r="E60" s="138"/>
      <c r="F60" s="164">
        <f>SUM(F2:F59)</f>
        <v>31</v>
      </c>
      <c r="G60" s="164">
        <f>SUM(G2:G59)</f>
        <v>6456</v>
      </c>
    </row>
    <row r="62" spans="1:9" ht="30">
      <c r="A62" s="285" t="s">
        <v>497</v>
      </c>
      <c r="B62" s="286">
        <v>1</v>
      </c>
    </row>
    <row r="64" spans="1:9">
      <c r="A64" t="s">
        <v>2323</v>
      </c>
      <c r="B64">
        <v>50</v>
      </c>
      <c r="C64" t="s">
        <v>159</v>
      </c>
    </row>
    <row r="65" spans="1:5">
      <c r="A65" t="s">
        <v>2324</v>
      </c>
      <c r="B65">
        <v>20</v>
      </c>
      <c r="C65" t="s">
        <v>159</v>
      </c>
    </row>
    <row r="66" spans="1:5">
      <c r="A66" t="s">
        <v>2328</v>
      </c>
      <c r="B66">
        <f>100/B64</f>
        <v>2</v>
      </c>
      <c r="C66" t="s">
        <v>3939</v>
      </c>
    </row>
    <row r="67" spans="1:5">
      <c r="A67" t="s">
        <v>2326</v>
      </c>
      <c r="B67">
        <v>8</v>
      </c>
      <c r="C67" t="s">
        <v>2612</v>
      </c>
    </row>
    <row r="68" spans="1:5">
      <c r="A68" s="279" t="s">
        <v>2329</v>
      </c>
      <c r="B68" s="279">
        <v>400</v>
      </c>
      <c r="C68" s="279" t="s">
        <v>2611</v>
      </c>
      <c r="E68" t="s">
        <v>2613</v>
      </c>
    </row>
    <row r="71" spans="1:5">
      <c r="A71" t="s">
        <v>2325</v>
      </c>
      <c r="B71">
        <v>200</v>
      </c>
      <c r="C71" t="s">
        <v>3937</v>
      </c>
    </row>
    <row r="72" spans="1:5">
      <c r="A72" t="s">
        <v>2330</v>
      </c>
      <c r="B72">
        <f>2000/200</f>
        <v>10</v>
      </c>
      <c r="C72" t="s">
        <v>3936</v>
      </c>
    </row>
    <row r="73" spans="1:5">
      <c r="A73" t="s">
        <v>2327</v>
      </c>
      <c r="B73">
        <v>1</v>
      </c>
      <c r="C73" t="s">
        <v>3938</v>
      </c>
    </row>
  </sheetData>
  <autoFilter ref="A1:I60"/>
  <conditionalFormatting sqref="H2">
    <cfRule type="expression" dxfId="11" priority="2">
      <formula>"$f2&lt;&gt;0"</formula>
    </cfRule>
  </conditionalFormatting>
  <conditionalFormatting sqref="H5">
    <cfRule type="expression" dxfId="10" priority="1">
      <formula>"$f2&lt;&gt;0"</formula>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5" id="{59AA63DB-C3D2-47D9-B7BF-E6DA819FF576}">
            <xm:f>cdm!$F4&lt;&gt;0</xm:f>
            <x14:dxf>
              <fill>
                <patternFill>
                  <bgColor rgb="FF92D050"/>
                </patternFill>
              </fill>
            </x14:dxf>
          </x14:cfRule>
          <xm:sqref>H4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85" zoomScaleNormal="85" zoomScalePageLayoutView="85" workbookViewId="0">
      <selection activeCell="B6" sqref="B6"/>
    </sheetView>
  </sheetViews>
  <sheetFormatPr defaultColWidth="8.85546875" defaultRowHeight="15"/>
  <cols>
    <col min="1" max="2" width="15.28515625" customWidth="1"/>
    <col min="3" max="3" width="22.7109375" bestFit="1" customWidth="1"/>
    <col min="4" max="4" width="32.140625" customWidth="1"/>
    <col min="5" max="5" width="49.85546875" customWidth="1"/>
    <col min="6" max="6" width="20.42578125" bestFit="1" customWidth="1"/>
    <col min="7" max="7" width="23.28515625" customWidth="1"/>
  </cols>
  <sheetData>
    <row r="1" spans="1:19">
      <c r="A1" s="126" t="s">
        <v>212</v>
      </c>
      <c r="B1" s="126" t="s">
        <v>1163</v>
      </c>
      <c r="C1" s="126" t="s">
        <v>1164</v>
      </c>
      <c r="D1" s="126" t="s">
        <v>1165</v>
      </c>
      <c r="E1" s="161" t="s">
        <v>307</v>
      </c>
      <c r="F1" s="126" t="s">
        <v>292</v>
      </c>
      <c r="G1" s="126" t="s">
        <v>243</v>
      </c>
      <c r="P1" t="s">
        <v>171</v>
      </c>
    </row>
    <row r="2" spans="1:19">
      <c r="A2" s="113" t="s">
        <v>305</v>
      </c>
      <c r="B2" s="113"/>
      <c r="C2" s="113" t="s">
        <v>287</v>
      </c>
      <c r="D2" s="113" t="s">
        <v>308</v>
      </c>
      <c r="E2" s="162" t="s">
        <v>306</v>
      </c>
      <c r="F2" s="113">
        <v>0</v>
      </c>
      <c r="G2" s="113"/>
      <c r="P2" t="s">
        <v>35</v>
      </c>
      <c r="Q2">
        <v>4</v>
      </c>
      <c r="R2" t="s">
        <v>172</v>
      </c>
      <c r="S2" t="s">
        <v>174</v>
      </c>
    </row>
    <row r="3" spans="1:19" ht="30">
      <c r="A3" s="113" t="s">
        <v>305</v>
      </c>
      <c r="B3" s="113"/>
      <c r="C3" s="113" t="s">
        <v>316</v>
      </c>
      <c r="D3" s="113" t="s">
        <v>309</v>
      </c>
      <c r="E3" s="162" t="s">
        <v>320</v>
      </c>
      <c r="F3" s="113">
        <v>0</v>
      </c>
      <c r="G3" s="113"/>
      <c r="Q3">
        <v>26</v>
      </c>
      <c r="R3" t="s">
        <v>173</v>
      </c>
    </row>
    <row r="4" spans="1:19" ht="30">
      <c r="A4" s="113" t="s">
        <v>305</v>
      </c>
      <c r="B4" s="113"/>
      <c r="C4" s="113" t="s">
        <v>316</v>
      </c>
      <c r="D4" s="113" t="s">
        <v>310</v>
      </c>
      <c r="E4" s="163" t="s">
        <v>321</v>
      </c>
      <c r="F4" s="113"/>
      <c r="G4" s="113"/>
    </row>
    <row r="5" spans="1:19" ht="30">
      <c r="A5" s="113" t="s">
        <v>305</v>
      </c>
      <c r="B5" s="113"/>
      <c r="C5" s="113" t="s">
        <v>287</v>
      </c>
      <c r="D5" s="113" t="s">
        <v>311</v>
      </c>
      <c r="E5" s="163" t="s">
        <v>322</v>
      </c>
      <c r="F5" s="113">
        <v>1</v>
      </c>
      <c r="G5" s="113"/>
    </row>
    <row r="6" spans="1:19" ht="30">
      <c r="A6" s="113" t="s">
        <v>305</v>
      </c>
      <c r="B6" s="113"/>
      <c r="C6" s="113" t="s">
        <v>316</v>
      </c>
      <c r="D6" s="113" t="s">
        <v>312</v>
      </c>
      <c r="E6" s="163" t="s">
        <v>323</v>
      </c>
      <c r="F6" s="113">
        <v>0</v>
      </c>
      <c r="G6" s="113"/>
    </row>
    <row r="7" spans="1:19" ht="30">
      <c r="A7" s="113" t="s">
        <v>305</v>
      </c>
      <c r="B7" s="113"/>
      <c r="C7" s="113" t="s">
        <v>317</v>
      </c>
      <c r="D7" s="113" t="s">
        <v>313</v>
      </c>
      <c r="E7" s="163" t="s">
        <v>324</v>
      </c>
      <c r="F7" s="113">
        <v>0</v>
      </c>
      <c r="G7" s="113"/>
    </row>
    <row r="8" spans="1:19" ht="30">
      <c r="A8" s="113" t="s">
        <v>305</v>
      </c>
      <c r="B8" s="113"/>
      <c r="C8" s="113" t="s">
        <v>318</v>
      </c>
      <c r="D8" s="113" t="s">
        <v>314</v>
      </c>
      <c r="E8" s="163" t="s">
        <v>325</v>
      </c>
      <c r="F8" s="113">
        <v>1</v>
      </c>
      <c r="G8" s="113"/>
    </row>
    <row r="9" spans="1:19" ht="30">
      <c r="A9" s="113" t="s">
        <v>305</v>
      </c>
      <c r="B9" s="113"/>
      <c r="C9" s="113" t="s">
        <v>319</v>
      </c>
      <c r="D9" s="113" t="s">
        <v>315</v>
      </c>
      <c r="E9" s="163" t="s">
        <v>326</v>
      </c>
      <c r="F9" s="113">
        <v>1</v>
      </c>
      <c r="G9" s="113"/>
    </row>
    <row r="10" spans="1:19">
      <c r="E10" s="150" t="s">
        <v>159</v>
      </c>
      <c r="F10" s="128">
        <f>SUM(F2:F9)</f>
        <v>3</v>
      </c>
    </row>
    <row r="11" spans="1:19" ht="45">
      <c r="A11" s="285" t="s">
        <v>497</v>
      </c>
      <c r="B11" s="286">
        <v>1</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6" sqref="B6"/>
    </sheetView>
  </sheetViews>
  <sheetFormatPr defaultRowHeight="15"/>
  <cols>
    <col min="1" max="1" width="50.5703125" bestFit="1" customWidth="1"/>
    <col min="2" max="2" width="8.28515625" bestFit="1" customWidth="1"/>
  </cols>
  <sheetData>
    <row r="1" spans="1:2" ht="18">
      <c r="A1" s="401" t="s">
        <v>3924</v>
      </c>
      <c r="B1" s="402"/>
    </row>
    <row r="2" spans="1:2">
      <c r="A2" s="356" t="s">
        <v>3925</v>
      </c>
      <c r="B2" s="357">
        <v>750</v>
      </c>
    </row>
    <row r="3" spans="1:2">
      <c r="A3" s="356" t="s">
        <v>3926</v>
      </c>
      <c r="B3" s="357">
        <v>1024</v>
      </c>
    </row>
    <row r="4" spans="1:2">
      <c r="A4" s="356" t="s">
        <v>3927</v>
      </c>
      <c r="B4" s="357">
        <v>92.16</v>
      </c>
    </row>
    <row r="5" spans="1:2">
      <c r="A5" s="356" t="s">
        <v>3928</v>
      </c>
      <c r="B5" s="357">
        <v>129.81</v>
      </c>
    </row>
    <row r="6" spans="1:2">
      <c r="A6" s="356" t="s">
        <v>3929</v>
      </c>
      <c r="B6" s="357">
        <v>140.74</v>
      </c>
    </row>
    <row r="7" spans="1:2">
      <c r="A7" s="356" t="s">
        <v>3930</v>
      </c>
      <c r="B7" s="357">
        <v>231.28</v>
      </c>
    </row>
    <row r="8" spans="1:2">
      <c r="A8" s="356" t="s">
        <v>3931</v>
      </c>
      <c r="B8" s="358">
        <v>100</v>
      </c>
    </row>
    <row r="9" spans="1:2">
      <c r="A9" s="356" t="s">
        <v>3932</v>
      </c>
      <c r="B9" s="358">
        <v>100</v>
      </c>
    </row>
    <row r="10" spans="1:2">
      <c r="A10" s="356" t="s">
        <v>3933</v>
      </c>
      <c r="B10" s="358">
        <v>25</v>
      </c>
    </row>
    <row r="11" spans="1:2" ht="15.75" thickBot="1">
      <c r="A11" s="359" t="s">
        <v>3934</v>
      </c>
      <c r="B11" s="360">
        <f>50*1024</f>
        <v>51200</v>
      </c>
    </row>
  </sheetData>
  <mergeCells count="1">
    <mergeCell ref="A1:B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6" zoomScale="120" zoomScaleNormal="120" workbookViewId="0">
      <selection activeCell="H13" sqref="H13"/>
    </sheetView>
  </sheetViews>
  <sheetFormatPr defaultColWidth="8.85546875" defaultRowHeight="15"/>
  <cols>
    <col min="1" max="1" width="14" customWidth="1"/>
    <col min="2" max="2" width="21.28515625" customWidth="1"/>
    <col min="3" max="3" width="14.140625" customWidth="1"/>
    <col min="4" max="4" width="25.7109375" customWidth="1"/>
    <col min="5" max="5" width="47.7109375" customWidth="1"/>
    <col min="6" max="6" width="10.42578125" bestFit="1" customWidth="1"/>
    <col min="7" max="7" width="13" customWidth="1"/>
    <col min="11" max="11" width="12.42578125" bestFit="1" customWidth="1"/>
    <col min="12" max="12" width="16.28515625" bestFit="1" customWidth="1"/>
  </cols>
  <sheetData>
    <row r="1" spans="1:9">
      <c r="A1" s="126" t="s">
        <v>212</v>
      </c>
      <c r="B1" s="126" t="s">
        <v>1163</v>
      </c>
      <c r="C1" s="126" t="s">
        <v>218</v>
      </c>
      <c r="D1" s="126" t="s">
        <v>1165</v>
      </c>
      <c r="E1" s="126" t="s">
        <v>307</v>
      </c>
      <c r="F1" s="126" t="s">
        <v>242</v>
      </c>
      <c r="G1" s="126" t="s">
        <v>243</v>
      </c>
    </row>
    <row r="2" spans="1:9" ht="30">
      <c r="A2" s="59"/>
      <c r="B2" s="128"/>
      <c r="C2" s="128" t="s">
        <v>274</v>
      </c>
      <c r="D2" t="s">
        <v>3971</v>
      </c>
      <c r="E2" s="363" t="s">
        <v>3972</v>
      </c>
      <c r="F2" s="128">
        <v>1</v>
      </c>
      <c r="G2" s="129"/>
    </row>
    <row r="3" spans="1:9" ht="30">
      <c r="A3" s="130"/>
      <c r="B3" s="131"/>
      <c r="C3" s="131" t="s">
        <v>274</v>
      </c>
      <c r="D3" t="s">
        <v>3973</v>
      </c>
      <c r="E3" s="364" t="s">
        <v>3974</v>
      </c>
      <c r="F3" s="131">
        <v>1</v>
      </c>
      <c r="G3" s="132"/>
    </row>
    <row r="4" spans="1:9" ht="30">
      <c r="A4" s="130"/>
      <c r="B4" s="131"/>
      <c r="C4" s="131" t="s">
        <v>274</v>
      </c>
      <c r="D4" t="s">
        <v>3975</v>
      </c>
      <c r="E4" s="364" t="s">
        <v>3976</v>
      </c>
      <c r="F4" s="131"/>
      <c r="G4" s="132"/>
    </row>
    <row r="5" spans="1:9" ht="30">
      <c r="A5" s="130"/>
      <c r="B5" s="131"/>
      <c r="C5" s="131" t="s">
        <v>274</v>
      </c>
      <c r="D5" t="s">
        <v>3977</v>
      </c>
      <c r="E5" s="364" t="s">
        <v>3978</v>
      </c>
      <c r="F5" s="239">
        <v>1</v>
      </c>
      <c r="G5" s="132"/>
    </row>
    <row r="6" spans="1:9" ht="30">
      <c r="A6" s="130"/>
      <c r="B6" s="131"/>
      <c r="C6" s="131" t="s">
        <v>274</v>
      </c>
      <c r="D6" t="s">
        <v>3979</v>
      </c>
      <c r="E6" s="364" t="s">
        <v>3980</v>
      </c>
      <c r="F6" s="239">
        <v>1</v>
      </c>
      <c r="G6" s="132"/>
    </row>
    <row r="7" spans="1:9" ht="30">
      <c r="A7" s="130"/>
      <c r="B7" s="131"/>
      <c r="C7" s="131" t="s">
        <v>274</v>
      </c>
      <c r="D7" t="s">
        <v>3981</v>
      </c>
      <c r="E7" s="364" t="s">
        <v>3982</v>
      </c>
      <c r="F7" s="239">
        <v>1</v>
      </c>
      <c r="G7" s="132"/>
    </row>
    <row r="8" spans="1:9">
      <c r="A8" s="130"/>
      <c r="B8" s="131"/>
      <c r="C8" s="131" t="s">
        <v>274</v>
      </c>
      <c r="D8" t="s">
        <v>3983</v>
      </c>
      <c r="E8" s="364" t="s">
        <v>3984</v>
      </c>
      <c r="F8" s="239">
        <v>1</v>
      </c>
      <c r="G8" s="132"/>
    </row>
    <row r="9" spans="1:9" ht="30">
      <c r="A9" s="130"/>
      <c r="B9" s="131"/>
      <c r="C9" s="131" t="s">
        <v>274</v>
      </c>
      <c r="D9" t="s">
        <v>3985</v>
      </c>
      <c r="E9" s="364" t="s">
        <v>3986</v>
      </c>
      <c r="F9" s="239">
        <v>1</v>
      </c>
      <c r="G9" s="132"/>
    </row>
    <row r="10" spans="1:9" ht="9.9499999999999993" customHeight="1">
      <c r="A10" s="370"/>
      <c r="B10" s="371"/>
      <c r="C10" s="372"/>
      <c r="D10" s="371"/>
      <c r="E10" s="373"/>
      <c r="F10" s="372"/>
      <c r="G10" s="374"/>
    </row>
    <row r="11" spans="1:9">
      <c r="A11" s="369" t="s">
        <v>4126</v>
      </c>
      <c r="B11" t="s">
        <v>3987</v>
      </c>
      <c r="C11" s="131" t="s">
        <v>3988</v>
      </c>
      <c r="E11" t="s">
        <v>3989</v>
      </c>
      <c r="F11" s="131"/>
      <c r="G11" s="132"/>
    </row>
    <row r="12" spans="1:9">
      <c r="A12" s="130"/>
      <c r="B12" t="s">
        <v>3990</v>
      </c>
      <c r="C12" s="131" t="s">
        <v>3988</v>
      </c>
      <c r="E12" t="s">
        <v>3991</v>
      </c>
      <c r="F12" s="131"/>
      <c r="G12" s="132"/>
      <c r="H12" t="s">
        <v>4526</v>
      </c>
      <c r="I12" t="s">
        <v>4525</v>
      </c>
    </row>
    <row r="13" spans="1:9">
      <c r="A13" s="130"/>
      <c r="B13" t="s">
        <v>3992</v>
      </c>
      <c r="C13" s="131" t="s">
        <v>3988</v>
      </c>
      <c r="E13" t="s">
        <v>3993</v>
      </c>
      <c r="F13" s="131"/>
      <c r="G13" s="132"/>
    </row>
    <row r="14" spans="1:9">
      <c r="A14" s="130"/>
      <c r="B14" t="s">
        <v>3994</v>
      </c>
      <c r="C14" s="131" t="s">
        <v>3988</v>
      </c>
      <c r="E14" t="s">
        <v>3995</v>
      </c>
      <c r="F14" s="131"/>
      <c r="G14" s="132"/>
    </row>
    <row r="15" spans="1:9">
      <c r="A15" s="130"/>
      <c r="B15" t="s">
        <v>3996</v>
      </c>
      <c r="C15" s="131" t="s">
        <v>3988</v>
      </c>
      <c r="E15" t="s">
        <v>3997</v>
      </c>
      <c r="F15" s="131"/>
      <c r="G15" s="132"/>
    </row>
    <row r="16" spans="1:9">
      <c r="A16" s="130"/>
      <c r="B16" t="s">
        <v>3998</v>
      </c>
      <c r="C16" s="131" t="s">
        <v>3988</v>
      </c>
      <c r="E16" t="s">
        <v>3999</v>
      </c>
      <c r="F16" s="131"/>
      <c r="G16" s="132"/>
    </row>
    <row r="17" spans="1:7">
      <c r="A17" s="130"/>
      <c r="B17" t="s">
        <v>4000</v>
      </c>
      <c r="C17" s="131" t="s">
        <v>3988</v>
      </c>
      <c r="E17" t="s">
        <v>4001</v>
      </c>
      <c r="F17" s="131"/>
      <c r="G17" s="132"/>
    </row>
    <row r="18" spans="1:7">
      <c r="A18" s="130"/>
      <c r="B18" t="s">
        <v>4002</v>
      </c>
      <c r="C18" s="131" t="s">
        <v>3988</v>
      </c>
      <c r="E18" t="s">
        <v>4003</v>
      </c>
      <c r="F18" s="131"/>
      <c r="G18" s="132"/>
    </row>
    <row r="19" spans="1:7">
      <c r="A19" s="130"/>
      <c r="B19" t="s">
        <v>4004</v>
      </c>
      <c r="C19" s="131" t="s">
        <v>3988</v>
      </c>
      <c r="E19" t="s">
        <v>4005</v>
      </c>
      <c r="F19" s="131"/>
      <c r="G19" s="132"/>
    </row>
    <row r="20" spans="1:7">
      <c r="A20" s="130"/>
      <c r="B20" t="s">
        <v>4006</v>
      </c>
      <c r="C20" s="131" t="s">
        <v>3988</v>
      </c>
      <c r="E20" t="s">
        <v>4007</v>
      </c>
      <c r="F20" s="131"/>
      <c r="G20" s="132"/>
    </row>
    <row r="21" spans="1:7">
      <c r="A21" s="130"/>
      <c r="B21" t="s">
        <v>4008</v>
      </c>
      <c r="C21" s="131" t="s">
        <v>3988</v>
      </c>
      <c r="E21" t="s">
        <v>4009</v>
      </c>
      <c r="F21" s="131"/>
      <c r="G21" s="132"/>
    </row>
    <row r="22" spans="1:7">
      <c r="A22" s="130"/>
      <c r="B22" t="s">
        <v>4010</v>
      </c>
      <c r="C22" s="131" t="s">
        <v>3988</v>
      </c>
      <c r="E22" t="s">
        <v>4011</v>
      </c>
      <c r="F22" s="131"/>
      <c r="G22" s="132"/>
    </row>
    <row r="23" spans="1:7">
      <c r="A23" s="130"/>
      <c r="B23" t="s">
        <v>4012</v>
      </c>
      <c r="C23" s="131" t="s">
        <v>3988</v>
      </c>
      <c r="E23" t="s">
        <v>4013</v>
      </c>
      <c r="F23" s="131"/>
      <c r="G23" s="132"/>
    </row>
    <row r="24" spans="1:7">
      <c r="A24" s="130"/>
      <c r="B24" t="s">
        <v>4014</v>
      </c>
      <c r="C24" s="131" t="s">
        <v>3988</v>
      </c>
      <c r="E24" t="s">
        <v>4015</v>
      </c>
      <c r="F24" s="131"/>
      <c r="G24" s="132"/>
    </row>
    <row r="25" spans="1:7">
      <c r="A25" s="130"/>
      <c r="B25" t="s">
        <v>4016</v>
      </c>
      <c r="C25" s="131" t="s">
        <v>3988</v>
      </c>
      <c r="E25" t="s">
        <v>4017</v>
      </c>
      <c r="F25" s="131"/>
      <c r="G25" s="132"/>
    </row>
    <row r="26" spans="1:7">
      <c r="A26" s="130"/>
      <c r="B26" t="s">
        <v>4018</v>
      </c>
      <c r="C26" s="131" t="s">
        <v>3988</v>
      </c>
      <c r="E26" t="s">
        <v>4019</v>
      </c>
      <c r="F26" s="131"/>
      <c r="G26" s="132"/>
    </row>
    <row r="27" spans="1:7">
      <c r="A27" s="130"/>
      <c r="B27" t="s">
        <v>4020</v>
      </c>
      <c r="C27" s="131" t="s">
        <v>3988</v>
      </c>
      <c r="E27" t="s">
        <v>4021</v>
      </c>
      <c r="F27" s="131"/>
      <c r="G27" s="132"/>
    </row>
    <row r="28" spans="1:7">
      <c r="A28" s="130"/>
      <c r="B28" t="s">
        <v>4022</v>
      </c>
      <c r="C28" s="131" t="s">
        <v>3988</v>
      </c>
      <c r="E28" t="s">
        <v>4023</v>
      </c>
      <c r="F28" s="131"/>
      <c r="G28" s="132"/>
    </row>
    <row r="29" spans="1:7">
      <c r="A29" s="130"/>
      <c r="B29" t="s">
        <v>4024</v>
      </c>
      <c r="C29" s="131" t="s">
        <v>3988</v>
      </c>
      <c r="E29" t="s">
        <v>4025</v>
      </c>
      <c r="F29" s="131"/>
      <c r="G29" s="132"/>
    </row>
    <row r="30" spans="1:7">
      <c r="A30" s="133"/>
      <c r="B30" s="134"/>
      <c r="C30" s="134"/>
      <c r="D30" s="134"/>
      <c r="E30" s="365"/>
      <c r="F30" s="134">
        <v>1</v>
      </c>
      <c r="G30" s="135"/>
    </row>
    <row r="31" spans="1:7">
      <c r="E31" s="138" t="s">
        <v>159</v>
      </c>
      <c r="F31" s="164">
        <f>SUM(F2:F30)</f>
        <v>8</v>
      </c>
    </row>
    <row r="32" spans="1:7">
      <c r="B32" t="s">
        <v>2503</v>
      </c>
    </row>
    <row r="33" spans="1:2" ht="45">
      <c r="A33" s="285" t="s">
        <v>497</v>
      </c>
      <c r="B33" s="297">
        <v>10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6" sqref="B6"/>
    </sheetView>
  </sheetViews>
  <sheetFormatPr defaultColWidth="8.85546875" defaultRowHeight="15"/>
  <cols>
    <col min="1" max="1" width="14" customWidth="1"/>
    <col min="2" max="2" width="30.28515625" bestFit="1" customWidth="1"/>
    <col min="3" max="3" width="16.28515625" bestFit="1" customWidth="1"/>
    <col min="4" max="4" width="35.7109375" bestFit="1" customWidth="1"/>
    <col min="5" max="5" width="25.7109375" customWidth="1"/>
    <col min="6" max="6" width="10.42578125" bestFit="1" customWidth="1"/>
    <col min="7" max="7" width="13" customWidth="1"/>
    <col min="11" max="11" width="12.42578125" bestFit="1" customWidth="1"/>
    <col min="12" max="12" width="16.28515625" bestFit="1" customWidth="1"/>
  </cols>
  <sheetData>
    <row r="1" spans="1:7">
      <c r="A1" s="126" t="s">
        <v>212</v>
      </c>
      <c r="B1" s="126" t="s">
        <v>1163</v>
      </c>
      <c r="C1" s="126" t="s">
        <v>218</v>
      </c>
      <c r="D1" s="126" t="s">
        <v>1165</v>
      </c>
      <c r="E1" s="126" t="s">
        <v>307</v>
      </c>
      <c r="F1" s="126" t="s">
        <v>242</v>
      </c>
      <c r="G1" s="126" t="s">
        <v>243</v>
      </c>
    </row>
    <row r="2" spans="1:7">
      <c r="A2" s="59" t="s">
        <v>85</v>
      </c>
      <c r="B2" s="128"/>
      <c r="C2" s="128" t="s">
        <v>2476</v>
      </c>
      <c r="D2" s="128" t="s">
        <v>2475</v>
      </c>
      <c r="E2" s="128" t="s">
        <v>463</v>
      </c>
      <c r="F2" s="128">
        <v>0</v>
      </c>
      <c r="G2" s="129"/>
    </row>
    <row r="3" spans="1:7">
      <c r="A3" s="130" t="s">
        <v>85</v>
      </c>
      <c r="B3" s="131"/>
      <c r="C3" s="131" t="s">
        <v>2476</v>
      </c>
      <c r="D3" s="131" t="s">
        <v>2477</v>
      </c>
      <c r="E3" s="131" t="s">
        <v>463</v>
      </c>
      <c r="F3" s="131">
        <v>0</v>
      </c>
      <c r="G3" s="132"/>
    </row>
    <row r="4" spans="1:7">
      <c r="A4" s="130" t="s">
        <v>85</v>
      </c>
      <c r="B4" s="131"/>
      <c r="C4" s="131" t="s">
        <v>2479</v>
      </c>
      <c r="D4" s="131" t="s">
        <v>2478</v>
      </c>
      <c r="E4" s="131" t="s">
        <v>2468</v>
      </c>
      <c r="F4" s="131">
        <v>0</v>
      </c>
      <c r="G4" s="132"/>
    </row>
    <row r="5" spans="1:7">
      <c r="A5" s="130" t="s">
        <v>85</v>
      </c>
      <c r="B5" s="131"/>
      <c r="C5" s="131" t="s">
        <v>463</v>
      </c>
      <c r="D5" s="131" t="s">
        <v>2480</v>
      </c>
      <c r="E5" s="131" t="s">
        <v>2481</v>
      </c>
      <c r="F5" s="239">
        <v>0</v>
      </c>
      <c r="G5" s="132"/>
    </row>
    <row r="6" spans="1:7">
      <c r="A6" s="130" t="s">
        <v>85</v>
      </c>
      <c r="B6" s="131"/>
      <c r="C6" s="131" t="s">
        <v>249</v>
      </c>
      <c r="D6" s="131" t="s">
        <v>2482</v>
      </c>
      <c r="E6" s="131" t="s">
        <v>2483</v>
      </c>
      <c r="F6" s="239">
        <v>0</v>
      </c>
      <c r="G6" s="132"/>
    </row>
    <row r="7" spans="1:7">
      <c r="A7" s="130" t="s">
        <v>85</v>
      </c>
      <c r="B7" s="131"/>
      <c r="C7" s="131" t="s">
        <v>271</v>
      </c>
      <c r="D7" s="131" t="s">
        <v>2484</v>
      </c>
      <c r="E7" s="131" t="s">
        <v>2485</v>
      </c>
      <c r="F7" s="239">
        <v>0</v>
      </c>
      <c r="G7" s="132"/>
    </row>
    <row r="8" spans="1:7">
      <c r="A8" s="130" t="s">
        <v>85</v>
      </c>
      <c r="B8" s="131"/>
      <c r="C8" s="131" t="s">
        <v>271</v>
      </c>
      <c r="D8" s="131" t="s">
        <v>2486</v>
      </c>
      <c r="E8" s="131" t="s">
        <v>2487</v>
      </c>
      <c r="F8" s="239">
        <v>0</v>
      </c>
      <c r="G8" s="132"/>
    </row>
    <row r="9" spans="1:7">
      <c r="A9" s="133" t="s">
        <v>85</v>
      </c>
      <c r="B9" s="134"/>
      <c r="C9" s="134" t="s">
        <v>2476</v>
      </c>
      <c r="D9" s="134" t="s">
        <v>2488</v>
      </c>
      <c r="E9" s="134" t="s">
        <v>463</v>
      </c>
      <c r="F9" s="134">
        <v>0</v>
      </c>
      <c r="G9" s="135"/>
    </row>
    <row r="10" spans="1:7">
      <c r="E10" s="138" t="s">
        <v>159</v>
      </c>
      <c r="F10" s="164">
        <f>SUM(F2:F9)</f>
        <v>0</v>
      </c>
    </row>
    <row r="11" spans="1:7" ht="45">
      <c r="A11" s="285" t="s">
        <v>497</v>
      </c>
      <c r="B11" s="286">
        <v>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36" zoomScale="120" zoomScaleNormal="120" workbookViewId="0">
      <selection activeCell="B6" sqref="B6"/>
    </sheetView>
  </sheetViews>
  <sheetFormatPr defaultColWidth="8.85546875" defaultRowHeight="15"/>
  <cols>
    <col min="1" max="1" width="14" customWidth="1"/>
    <col min="2" max="2" width="21.28515625" customWidth="1"/>
    <col min="3" max="3" width="14.140625" customWidth="1"/>
    <col min="4" max="4" width="25.7109375" customWidth="1"/>
    <col min="5" max="5" width="47.7109375" customWidth="1"/>
    <col min="6" max="6" width="10.42578125" bestFit="1" customWidth="1"/>
    <col min="7" max="7" width="13" customWidth="1"/>
    <col min="11" max="11" width="12.42578125" bestFit="1" customWidth="1"/>
    <col min="12" max="12" width="16.28515625" bestFit="1" customWidth="1"/>
  </cols>
  <sheetData>
    <row r="1" spans="1:7">
      <c r="A1" s="126" t="s">
        <v>212</v>
      </c>
      <c r="B1" s="126" t="s">
        <v>1163</v>
      </c>
      <c r="C1" s="126" t="s">
        <v>218</v>
      </c>
      <c r="D1" s="126" t="s">
        <v>1165</v>
      </c>
      <c r="E1" s="126" t="s">
        <v>307</v>
      </c>
      <c r="F1" s="126" t="s">
        <v>242</v>
      </c>
      <c r="G1" s="126" t="s">
        <v>243</v>
      </c>
    </row>
    <row r="2" spans="1:7" ht="45">
      <c r="A2" s="59"/>
      <c r="B2" s="128"/>
      <c r="C2" s="366" t="s">
        <v>4027</v>
      </c>
      <c r="D2" s="366" t="s">
        <v>4026</v>
      </c>
      <c r="E2" s="367" t="s">
        <v>4028</v>
      </c>
      <c r="F2" s="128"/>
      <c r="G2" s="129"/>
    </row>
    <row r="3" spans="1:7" ht="30">
      <c r="A3" s="130"/>
      <c r="B3" s="131"/>
      <c r="C3" s="366" t="s">
        <v>4030</v>
      </c>
      <c r="D3" s="366" t="s">
        <v>4029</v>
      </c>
      <c r="E3" s="367" t="s">
        <v>4031</v>
      </c>
      <c r="F3" s="131"/>
      <c r="G3" s="132"/>
    </row>
    <row r="4" spans="1:7" ht="30">
      <c r="A4" s="130"/>
      <c r="B4" s="131"/>
      <c r="C4" s="366" t="s">
        <v>4030</v>
      </c>
      <c r="D4" s="366" t="s">
        <v>4032</v>
      </c>
      <c r="E4" s="367" t="s">
        <v>4033</v>
      </c>
      <c r="F4" s="131"/>
      <c r="G4" s="132"/>
    </row>
    <row r="5" spans="1:7" ht="30">
      <c r="A5" s="130"/>
      <c r="B5" s="131"/>
      <c r="C5" s="366" t="s">
        <v>4030</v>
      </c>
      <c r="D5" s="366" t="s">
        <v>4034</v>
      </c>
      <c r="E5" s="367" t="s">
        <v>4035</v>
      </c>
      <c r="F5" s="131"/>
      <c r="G5" s="132"/>
    </row>
    <row r="6" spans="1:7" ht="45">
      <c r="A6" s="130"/>
      <c r="B6" s="131"/>
      <c r="C6" s="366" t="s">
        <v>4037</v>
      </c>
      <c r="D6" s="366" t="s">
        <v>4036</v>
      </c>
      <c r="E6" s="367" t="s">
        <v>4038</v>
      </c>
      <c r="F6" s="131"/>
      <c r="G6" s="132"/>
    </row>
    <row r="7" spans="1:7">
      <c r="A7" s="130"/>
      <c r="B7" s="131"/>
      <c r="C7" s="366" t="s">
        <v>1423</v>
      </c>
      <c r="D7" s="366" t="s">
        <v>185</v>
      </c>
      <c r="E7" s="367" t="s">
        <v>4039</v>
      </c>
      <c r="F7" s="239"/>
      <c r="G7" s="132"/>
    </row>
    <row r="8" spans="1:7" ht="30">
      <c r="A8" s="130"/>
      <c r="B8" s="131"/>
      <c r="C8" s="366" t="s">
        <v>892</v>
      </c>
      <c r="D8" s="366" t="s">
        <v>4040</v>
      </c>
      <c r="E8" s="367" t="s">
        <v>4041</v>
      </c>
      <c r="F8" s="239">
        <v>1</v>
      </c>
      <c r="G8" s="132"/>
    </row>
    <row r="9" spans="1:7">
      <c r="A9" s="130"/>
      <c r="B9" s="131"/>
      <c r="C9" s="366" t="s">
        <v>220</v>
      </c>
      <c r="D9" s="366" t="s">
        <v>4042</v>
      </c>
      <c r="E9" s="367" t="s">
        <v>4043</v>
      </c>
      <c r="F9" s="131"/>
      <c r="G9" s="132"/>
    </row>
    <row r="10" spans="1:7" ht="45">
      <c r="A10" s="130"/>
      <c r="C10" s="366" t="s">
        <v>4045</v>
      </c>
      <c r="D10" s="366" t="s">
        <v>4044</v>
      </c>
      <c r="E10" s="367" t="s">
        <v>4046</v>
      </c>
      <c r="F10" s="131">
        <v>1</v>
      </c>
      <c r="G10" s="132"/>
    </row>
    <row r="11" spans="1:7">
      <c r="A11" s="130"/>
      <c r="C11" s="366" t="s">
        <v>274</v>
      </c>
      <c r="D11" s="366" t="s">
        <v>4047</v>
      </c>
      <c r="E11" s="367" t="s">
        <v>4048</v>
      </c>
      <c r="F11" s="131">
        <v>1</v>
      </c>
      <c r="G11" s="132"/>
    </row>
    <row r="12" spans="1:7">
      <c r="A12" s="130"/>
      <c r="C12" s="366" t="s">
        <v>152</v>
      </c>
      <c r="D12" s="366" t="s">
        <v>4049</v>
      </c>
      <c r="E12" s="367" t="s">
        <v>4050</v>
      </c>
      <c r="F12" s="131"/>
      <c r="G12" s="132"/>
    </row>
    <row r="13" spans="1:7" ht="30">
      <c r="A13" s="130"/>
      <c r="C13" s="366" t="s">
        <v>220</v>
      </c>
      <c r="D13" s="366" t="s">
        <v>4051</v>
      </c>
      <c r="E13" s="367" t="s">
        <v>4052</v>
      </c>
      <c r="F13" s="131"/>
      <c r="G13" s="132"/>
    </row>
    <row r="14" spans="1:7" ht="30">
      <c r="A14" s="130"/>
      <c r="C14" s="366" t="s">
        <v>219</v>
      </c>
      <c r="D14" s="366" t="s">
        <v>4053</v>
      </c>
      <c r="E14" s="367" t="s">
        <v>4054</v>
      </c>
      <c r="F14" s="131"/>
      <c r="G14" s="132"/>
    </row>
    <row r="15" spans="1:7">
      <c r="A15" s="130"/>
      <c r="C15" s="366" t="s">
        <v>220</v>
      </c>
      <c r="D15" s="366" t="s">
        <v>4055</v>
      </c>
      <c r="E15" s="367" t="s">
        <v>4056</v>
      </c>
      <c r="F15" s="131"/>
      <c r="G15" s="132"/>
    </row>
    <row r="16" spans="1:7">
      <c r="A16" s="130"/>
      <c r="C16" s="366" t="s">
        <v>220</v>
      </c>
      <c r="D16" s="366" t="s">
        <v>4057</v>
      </c>
      <c r="E16" s="367" t="s">
        <v>4058</v>
      </c>
      <c r="F16" s="131"/>
      <c r="G16" s="132"/>
    </row>
    <row r="17" spans="1:7">
      <c r="A17" s="130"/>
      <c r="C17" s="366" t="s">
        <v>4060</v>
      </c>
      <c r="D17" s="366" t="s">
        <v>4059</v>
      </c>
      <c r="E17" s="367" t="s">
        <v>4061</v>
      </c>
      <c r="F17" s="131"/>
      <c r="G17" s="132"/>
    </row>
    <row r="18" spans="1:7" ht="30">
      <c r="A18" s="130"/>
      <c r="C18" s="366" t="s">
        <v>152</v>
      </c>
      <c r="D18" s="366" t="s">
        <v>4062</v>
      </c>
      <c r="E18" s="367" t="s">
        <v>4063</v>
      </c>
      <c r="F18" s="131">
        <v>1</v>
      </c>
      <c r="G18" s="132"/>
    </row>
    <row r="19" spans="1:7" ht="30">
      <c r="A19" s="130"/>
      <c r="C19" s="366" t="s">
        <v>4065</v>
      </c>
      <c r="D19" s="366" t="s">
        <v>4064</v>
      </c>
      <c r="E19" s="367" t="s">
        <v>4066</v>
      </c>
      <c r="F19" s="131">
        <v>1</v>
      </c>
      <c r="G19" s="132"/>
    </row>
    <row r="20" spans="1:7" ht="30">
      <c r="A20" s="130"/>
      <c r="C20" s="366" t="s">
        <v>4068</v>
      </c>
      <c r="D20" s="366" t="s">
        <v>4067</v>
      </c>
      <c r="E20" s="367" t="s">
        <v>4069</v>
      </c>
      <c r="F20" s="131"/>
      <c r="G20" s="132"/>
    </row>
    <row r="21" spans="1:7" ht="30">
      <c r="A21" s="130"/>
      <c r="C21" s="366" t="s">
        <v>4071</v>
      </c>
      <c r="D21" s="366" t="s">
        <v>4070</v>
      </c>
      <c r="E21" s="367" t="s">
        <v>4072</v>
      </c>
      <c r="F21" s="131">
        <v>1</v>
      </c>
      <c r="G21" s="132"/>
    </row>
    <row r="22" spans="1:7" ht="30">
      <c r="A22" s="130"/>
      <c r="C22" s="366" t="s">
        <v>4071</v>
      </c>
      <c r="D22" s="366" t="s">
        <v>4074</v>
      </c>
      <c r="E22" s="367" t="s">
        <v>4075</v>
      </c>
      <c r="F22" s="131"/>
      <c r="G22" s="132"/>
    </row>
    <row r="23" spans="1:7" ht="30">
      <c r="A23" s="130"/>
      <c r="C23" s="366" t="s">
        <v>152</v>
      </c>
      <c r="D23" s="366" t="s">
        <v>4076</v>
      </c>
      <c r="E23" s="367" t="s">
        <v>4077</v>
      </c>
      <c r="F23" s="131"/>
      <c r="G23" s="132"/>
    </row>
    <row r="24" spans="1:7" ht="30">
      <c r="A24" s="130"/>
      <c r="C24" s="366" t="s">
        <v>152</v>
      </c>
      <c r="D24" s="366" t="s">
        <v>4078</v>
      </c>
      <c r="E24" s="367" t="s">
        <v>4079</v>
      </c>
      <c r="F24" s="131"/>
      <c r="G24" s="132"/>
    </row>
    <row r="25" spans="1:7" ht="30">
      <c r="A25" s="130"/>
      <c r="C25" s="366" t="s">
        <v>274</v>
      </c>
      <c r="D25" s="366" t="s">
        <v>4080</v>
      </c>
      <c r="E25" s="367" t="s">
        <v>4081</v>
      </c>
      <c r="F25" s="131"/>
      <c r="G25" s="132"/>
    </row>
    <row r="26" spans="1:7" ht="30">
      <c r="A26" s="130"/>
      <c r="C26" s="366" t="s">
        <v>4083</v>
      </c>
      <c r="D26" s="366" t="s">
        <v>4082</v>
      </c>
      <c r="E26" s="367" t="s">
        <v>4084</v>
      </c>
      <c r="F26" s="131"/>
      <c r="G26" s="132"/>
    </row>
    <row r="27" spans="1:7" ht="30">
      <c r="A27" s="133"/>
      <c r="B27" s="134"/>
      <c r="C27" s="365" t="s">
        <v>268</v>
      </c>
      <c r="D27" s="365" t="s">
        <v>4085</v>
      </c>
      <c r="E27" s="368" t="s">
        <v>4086</v>
      </c>
      <c r="F27" s="134"/>
      <c r="G27" s="135"/>
    </row>
    <row r="28" spans="1:7" ht="45">
      <c r="A28" s="130" t="s">
        <v>4111</v>
      </c>
      <c r="B28" s="366"/>
      <c r="C28" s="366" t="s">
        <v>152</v>
      </c>
      <c r="D28" s="366" t="s">
        <v>4089</v>
      </c>
      <c r="E28" s="367" t="s">
        <v>4090</v>
      </c>
      <c r="F28" s="131">
        <v>1</v>
      </c>
      <c r="G28" s="132"/>
    </row>
    <row r="29" spans="1:7" ht="30">
      <c r="A29" s="130"/>
      <c r="B29" s="366"/>
      <c r="C29" s="366" t="s">
        <v>152</v>
      </c>
      <c r="D29" s="366" t="s">
        <v>4091</v>
      </c>
      <c r="E29" s="367" t="s">
        <v>4092</v>
      </c>
      <c r="F29" s="131">
        <v>1</v>
      </c>
      <c r="G29" s="132"/>
    </row>
    <row r="30" spans="1:7" ht="45">
      <c r="A30" s="130"/>
      <c r="B30" s="366"/>
      <c r="C30" s="366" t="s">
        <v>152</v>
      </c>
      <c r="D30" s="366" t="s">
        <v>4093</v>
      </c>
      <c r="E30" s="367" t="s">
        <v>4094</v>
      </c>
      <c r="F30" s="131">
        <v>1</v>
      </c>
      <c r="G30" s="132"/>
    </row>
    <row r="31" spans="1:7">
      <c r="A31" s="130"/>
      <c r="B31" s="366"/>
      <c r="C31" s="366" t="s">
        <v>287</v>
      </c>
      <c r="D31" s="366" t="s">
        <v>4095</v>
      </c>
      <c r="E31" s="367" t="s">
        <v>4096</v>
      </c>
      <c r="F31" s="131"/>
      <c r="G31" s="132"/>
    </row>
    <row r="32" spans="1:7">
      <c r="A32" s="130"/>
      <c r="B32" s="366"/>
      <c r="C32" s="366" t="s">
        <v>287</v>
      </c>
      <c r="D32" s="366" t="s">
        <v>4097</v>
      </c>
      <c r="E32" s="367" t="s">
        <v>4098</v>
      </c>
      <c r="F32" s="131"/>
      <c r="G32" s="132"/>
    </row>
    <row r="33" spans="1:7" ht="30">
      <c r="A33" s="130"/>
      <c r="B33" s="366"/>
      <c r="C33" s="366" t="s">
        <v>152</v>
      </c>
      <c r="D33" s="366" t="s">
        <v>4099</v>
      </c>
      <c r="E33" s="367" t="s">
        <v>4100</v>
      </c>
      <c r="F33" s="131"/>
      <c r="G33" s="132"/>
    </row>
    <row r="34" spans="1:7" ht="30">
      <c r="A34" s="130"/>
      <c r="B34" s="366"/>
      <c r="C34" s="366" t="s">
        <v>152</v>
      </c>
      <c r="D34" s="366" t="s">
        <v>4101</v>
      </c>
      <c r="E34" s="367" t="s">
        <v>4102</v>
      </c>
      <c r="F34" s="131"/>
      <c r="G34" s="132"/>
    </row>
    <row r="35" spans="1:7" ht="30">
      <c r="A35" s="130"/>
      <c r="B35" s="366"/>
      <c r="C35" s="366" t="s">
        <v>152</v>
      </c>
      <c r="D35" s="366" t="s">
        <v>4103</v>
      </c>
      <c r="E35" s="367" t="s">
        <v>4104</v>
      </c>
      <c r="F35" s="131">
        <v>1</v>
      </c>
      <c r="G35" s="132"/>
    </row>
    <row r="36" spans="1:7" ht="30">
      <c r="A36" s="130"/>
      <c r="B36" s="366"/>
      <c r="C36" s="366" t="s">
        <v>152</v>
      </c>
      <c r="D36" s="366" t="s">
        <v>4105</v>
      </c>
      <c r="E36" s="367" t="s">
        <v>4106</v>
      </c>
      <c r="F36" s="131">
        <v>1</v>
      </c>
      <c r="G36" s="132"/>
    </row>
    <row r="37" spans="1:7" ht="30">
      <c r="A37" s="130"/>
      <c r="B37" s="366"/>
      <c r="C37" s="366" t="s">
        <v>219</v>
      </c>
      <c r="D37" s="366" t="s">
        <v>4107</v>
      </c>
      <c r="E37" s="367" t="s">
        <v>4108</v>
      </c>
      <c r="F37" s="131">
        <v>1</v>
      </c>
      <c r="G37" s="132"/>
    </row>
    <row r="38" spans="1:7" ht="30">
      <c r="A38" s="133"/>
      <c r="B38" s="365"/>
      <c r="C38" s="134" t="s">
        <v>219</v>
      </c>
      <c r="D38" s="365" t="s">
        <v>4109</v>
      </c>
      <c r="E38" s="368" t="s">
        <v>4110</v>
      </c>
      <c r="F38" s="134">
        <v>1</v>
      </c>
      <c r="G38" s="135"/>
    </row>
    <row r="39" spans="1:7" ht="9.9499999999999993" customHeight="1">
      <c r="A39" s="370"/>
      <c r="B39" s="371"/>
      <c r="C39" s="372"/>
      <c r="D39" s="371"/>
      <c r="E39" s="373"/>
      <c r="F39" s="372"/>
      <c r="G39" s="374"/>
    </row>
    <row r="40" spans="1:7">
      <c r="A40" s="369" t="s">
        <v>4126</v>
      </c>
      <c r="B40" t="s">
        <v>4112</v>
      </c>
      <c r="C40" t="s">
        <v>3988</v>
      </c>
      <c r="E40" t="s">
        <v>4113</v>
      </c>
      <c r="F40" s="131"/>
      <c r="G40" s="132"/>
    </row>
    <row r="41" spans="1:7">
      <c r="A41" s="130"/>
      <c r="B41" t="s">
        <v>4114</v>
      </c>
      <c r="C41" t="s">
        <v>4115</v>
      </c>
      <c r="E41" t="s">
        <v>4116</v>
      </c>
      <c r="F41" s="131"/>
      <c r="G41" s="132"/>
    </row>
    <row r="42" spans="1:7">
      <c r="A42" s="130"/>
      <c r="B42" t="s">
        <v>4117</v>
      </c>
      <c r="C42" t="s">
        <v>4118</v>
      </c>
      <c r="E42" t="s">
        <v>4119</v>
      </c>
      <c r="F42" s="131"/>
      <c r="G42" s="132"/>
    </row>
    <row r="43" spans="1:7">
      <c r="A43" s="130"/>
      <c r="B43" t="s">
        <v>4120</v>
      </c>
      <c r="C43" t="s">
        <v>4118</v>
      </c>
      <c r="E43" t="s">
        <v>4121</v>
      </c>
      <c r="F43" s="131"/>
      <c r="G43" s="132"/>
    </row>
    <row r="44" spans="1:7">
      <c r="A44" s="130"/>
      <c r="B44" t="s">
        <v>4122</v>
      </c>
      <c r="C44" t="s">
        <v>4118</v>
      </c>
      <c r="E44" t="s">
        <v>4123</v>
      </c>
      <c r="F44" s="131"/>
      <c r="G44" s="132"/>
    </row>
    <row r="45" spans="1:7">
      <c r="A45" s="130"/>
      <c r="B45" t="s">
        <v>4124</v>
      </c>
      <c r="C45" t="s">
        <v>3988</v>
      </c>
      <c r="E45" t="s">
        <v>4125</v>
      </c>
      <c r="F45" s="131"/>
      <c r="G45" s="132"/>
    </row>
    <row r="46" spans="1:7">
      <c r="A46" s="133"/>
      <c r="B46" s="134"/>
      <c r="C46" s="134"/>
      <c r="D46" s="134"/>
      <c r="E46" s="365"/>
      <c r="F46" s="134"/>
      <c r="G46" s="135"/>
    </row>
    <row r="47" spans="1:7">
      <c r="E47" s="138" t="s">
        <v>159</v>
      </c>
      <c r="F47" s="164">
        <f>SUM(F2:F46)</f>
        <v>13</v>
      </c>
    </row>
    <row r="48" spans="1:7">
      <c r="B48" t="s">
        <v>2503</v>
      </c>
    </row>
    <row r="49" spans="1:6" ht="45">
      <c r="A49" s="285" t="s">
        <v>497</v>
      </c>
      <c r="B49" s="297">
        <v>10</v>
      </c>
    </row>
    <row r="51" spans="1:6">
      <c r="D51" t="s">
        <v>507</v>
      </c>
    </row>
    <row r="52" spans="1:6">
      <c r="D52" t="s">
        <v>507</v>
      </c>
    </row>
    <row r="53" spans="1:6">
      <c r="D53" t="s">
        <v>507</v>
      </c>
    </row>
    <row r="54" spans="1:6">
      <c r="D54" t="s">
        <v>507</v>
      </c>
    </row>
    <row r="55" spans="1:6">
      <c r="D55" t="s">
        <v>507</v>
      </c>
    </row>
    <row r="56" spans="1:6">
      <c r="D56" t="s">
        <v>507</v>
      </c>
    </row>
    <row r="57" spans="1:6">
      <c r="F57">
        <v>1</v>
      </c>
    </row>
    <row r="58" spans="1:6">
      <c r="F58">
        <v>1</v>
      </c>
    </row>
    <row r="59" spans="1:6">
      <c r="F59">
        <v>1</v>
      </c>
    </row>
    <row r="60" spans="1:6">
      <c r="F60">
        <v>1</v>
      </c>
    </row>
    <row r="61" spans="1:6">
      <c r="F61">
        <v>1</v>
      </c>
    </row>
    <row r="62" spans="1:6">
      <c r="F62">
        <v>1</v>
      </c>
    </row>
    <row r="63" spans="1:6">
      <c r="F63">
        <v>1</v>
      </c>
    </row>
    <row r="64" spans="1:6">
      <c r="F64">
        <v>1</v>
      </c>
    </row>
    <row r="65" spans="3:6">
      <c r="F65">
        <v>1</v>
      </c>
    </row>
    <row r="66" spans="3:6">
      <c r="F66">
        <v>1</v>
      </c>
    </row>
    <row r="67" spans="3:6">
      <c r="F67">
        <v>1</v>
      </c>
    </row>
    <row r="68" spans="3:6">
      <c r="F68">
        <v>1</v>
      </c>
    </row>
    <row r="69" spans="3:6">
      <c r="F69">
        <v>1</v>
      </c>
    </row>
    <row r="70" spans="3:6">
      <c r="F70" t="s">
        <v>4073</v>
      </c>
    </row>
    <row r="71" spans="3:6">
      <c r="F71" t="s">
        <v>4073</v>
      </c>
    </row>
    <row r="72" spans="3:6">
      <c r="F72" t="s">
        <v>4073</v>
      </c>
    </row>
    <row r="73" spans="3:6">
      <c r="F73" t="s">
        <v>4073</v>
      </c>
    </row>
    <row r="74" spans="3:6">
      <c r="F74" t="s">
        <v>4073</v>
      </c>
    </row>
    <row r="75" spans="3:6">
      <c r="F75" t="s">
        <v>4073</v>
      </c>
    </row>
    <row r="76" spans="3:6">
      <c r="F76" t="s">
        <v>4073</v>
      </c>
    </row>
    <row r="77" spans="3:6">
      <c r="C77" t="s">
        <v>4087</v>
      </c>
    </row>
    <row r="79" spans="3:6">
      <c r="C79" t="s">
        <v>4088</v>
      </c>
      <c r="E79" t="s">
        <v>307</v>
      </c>
      <c r="F79" t="s">
        <v>88</v>
      </c>
    </row>
    <row r="80" spans="3:6">
      <c r="F80">
        <v>1</v>
      </c>
    </row>
    <row r="81" spans="6:6">
      <c r="F81">
        <v>1</v>
      </c>
    </row>
    <row r="82" spans="6:6">
      <c r="F82">
        <v>1</v>
      </c>
    </row>
    <row r="83" spans="6:6">
      <c r="F83">
        <v>1</v>
      </c>
    </row>
    <row r="84" spans="6:6">
      <c r="F84">
        <v>1</v>
      </c>
    </row>
    <row r="85" spans="6:6">
      <c r="F85">
        <v>1</v>
      </c>
    </row>
    <row r="86" spans="6:6">
      <c r="F86">
        <v>1</v>
      </c>
    </row>
    <row r="87" spans="6:6">
      <c r="F87">
        <v>1</v>
      </c>
    </row>
    <row r="88" spans="6:6">
      <c r="F88">
        <v>1</v>
      </c>
    </row>
    <row r="89" spans="6:6">
      <c r="F89">
        <v>1</v>
      </c>
    </row>
    <row r="90" spans="6:6">
      <c r="F90">
        <v>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4" zoomScale="70" zoomScaleNormal="70" zoomScalePageLayoutView="70" workbookViewId="0">
      <selection activeCell="B6" sqref="B6"/>
    </sheetView>
  </sheetViews>
  <sheetFormatPr defaultColWidth="8.85546875" defaultRowHeight="15"/>
  <cols>
    <col min="1" max="2" width="24.42578125" customWidth="1"/>
    <col min="3" max="3" width="11.85546875" bestFit="1" customWidth="1"/>
    <col min="4" max="4" width="26.42578125" customWidth="1"/>
    <col min="5" max="5" width="35.28515625" bestFit="1" customWidth="1"/>
    <col min="6" max="6" width="20.42578125" bestFit="1" customWidth="1"/>
    <col min="7" max="7" width="26.7109375" customWidth="1"/>
  </cols>
  <sheetData>
    <row r="1" spans="1:7">
      <c r="A1" s="126" t="s">
        <v>212</v>
      </c>
      <c r="B1" s="126" t="s">
        <v>1163</v>
      </c>
      <c r="C1" s="126" t="s">
        <v>1164</v>
      </c>
      <c r="D1" s="126" t="s">
        <v>1165</v>
      </c>
      <c r="E1" s="126" t="s">
        <v>307</v>
      </c>
      <c r="F1" s="126" t="s">
        <v>292</v>
      </c>
      <c r="G1" s="126" t="s">
        <v>243</v>
      </c>
    </row>
    <row r="2" spans="1:7" ht="30">
      <c r="A2" s="165" t="s">
        <v>64</v>
      </c>
      <c r="B2" s="165"/>
      <c r="C2" s="165" t="s">
        <v>274</v>
      </c>
      <c r="D2" s="165" t="s">
        <v>453</v>
      </c>
      <c r="E2" s="166" t="s">
        <v>456</v>
      </c>
      <c r="F2" s="113">
        <v>1</v>
      </c>
      <c r="G2" s="113"/>
    </row>
    <row r="3" spans="1:7" ht="30">
      <c r="A3" s="165" t="s">
        <v>64</v>
      </c>
      <c r="B3" s="165"/>
      <c r="C3" s="165" t="s">
        <v>448</v>
      </c>
      <c r="D3" s="165" t="s">
        <v>454</v>
      </c>
      <c r="E3" s="166" t="s">
        <v>457</v>
      </c>
      <c r="F3" s="113">
        <v>1</v>
      </c>
      <c r="G3" s="113"/>
    </row>
    <row r="4" spans="1:7" ht="30">
      <c r="A4" s="165" t="s">
        <v>64</v>
      </c>
      <c r="B4" s="165"/>
      <c r="C4" s="165" t="s">
        <v>449</v>
      </c>
      <c r="D4" s="165" t="s">
        <v>455</v>
      </c>
      <c r="E4" s="166" t="s">
        <v>458</v>
      </c>
      <c r="F4" s="113">
        <v>1</v>
      </c>
      <c r="G4" s="113"/>
    </row>
    <row r="5" spans="1:7">
      <c r="E5" s="138" t="s">
        <v>159</v>
      </c>
      <c r="F5" s="164">
        <f>SUM(F2:F4)</f>
        <v>3</v>
      </c>
    </row>
    <row r="6" spans="1:7" ht="30">
      <c r="A6" s="285" t="s">
        <v>497</v>
      </c>
      <c r="B6" s="286">
        <v>10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B6" sqref="B6"/>
    </sheetView>
  </sheetViews>
  <sheetFormatPr defaultColWidth="8.85546875" defaultRowHeight="15"/>
  <cols>
    <col min="1" max="2" width="24.42578125" customWidth="1"/>
    <col min="3" max="3" width="11.85546875" bestFit="1" customWidth="1"/>
    <col min="4" max="4" width="26.42578125" customWidth="1"/>
    <col min="5" max="5" width="35.28515625" bestFit="1" customWidth="1"/>
    <col min="6" max="6" width="20.42578125" bestFit="1" customWidth="1"/>
    <col min="7" max="7" width="20.42578125" customWidth="1"/>
    <col min="8" max="8" width="26.7109375" customWidth="1"/>
  </cols>
  <sheetData>
    <row r="1" spans="1:8">
      <c r="A1" s="126" t="s">
        <v>212</v>
      </c>
      <c r="B1" s="126" t="s">
        <v>1163</v>
      </c>
      <c r="C1" s="126" t="s">
        <v>1164</v>
      </c>
      <c r="D1" s="126" t="s">
        <v>1165</v>
      </c>
      <c r="E1" s="126" t="s">
        <v>307</v>
      </c>
      <c r="F1" s="126" t="s">
        <v>292</v>
      </c>
      <c r="G1" s="126"/>
      <c r="H1" s="126" t="s">
        <v>243</v>
      </c>
    </row>
    <row r="2" spans="1:8" ht="30">
      <c r="A2" s="165" t="s">
        <v>163</v>
      </c>
      <c r="B2" s="165"/>
      <c r="C2" s="165" t="s">
        <v>463</v>
      </c>
      <c r="D2" s="165" t="s">
        <v>459</v>
      </c>
      <c r="E2" s="166" t="s">
        <v>456</v>
      </c>
      <c r="F2" s="113">
        <v>1</v>
      </c>
      <c r="G2" s="113"/>
      <c r="H2" s="113"/>
    </row>
    <row r="3" spans="1:8" ht="30">
      <c r="A3" s="165" t="s">
        <v>163</v>
      </c>
      <c r="B3" s="165"/>
      <c r="C3" s="165" t="s">
        <v>464</v>
      </c>
      <c r="D3" s="165" t="s">
        <v>460</v>
      </c>
      <c r="E3" s="166" t="s">
        <v>456</v>
      </c>
      <c r="F3" s="113">
        <v>1</v>
      </c>
      <c r="G3" s="113"/>
      <c r="H3" s="113"/>
    </row>
    <row r="4" spans="1:8" ht="30">
      <c r="A4" s="165" t="s">
        <v>163</v>
      </c>
      <c r="B4" s="165"/>
      <c r="C4" s="165" t="s">
        <v>465</v>
      </c>
      <c r="D4" s="165" t="s">
        <v>461</v>
      </c>
      <c r="E4" s="166" t="s">
        <v>457</v>
      </c>
      <c r="F4" s="113">
        <v>1</v>
      </c>
      <c r="G4" s="113"/>
      <c r="H4" s="113"/>
    </row>
    <row r="5" spans="1:8" ht="30">
      <c r="A5" s="165" t="s">
        <v>163</v>
      </c>
      <c r="B5" s="165"/>
      <c r="C5" s="165" t="s">
        <v>463</v>
      </c>
      <c r="D5" s="165" t="s">
        <v>462</v>
      </c>
      <c r="E5" s="166" t="s">
        <v>458</v>
      </c>
      <c r="F5" s="113">
        <v>1</v>
      </c>
      <c r="G5" s="113"/>
      <c r="H5" s="113"/>
    </row>
    <row r="6" spans="1:8">
      <c r="E6" s="138" t="s">
        <v>159</v>
      </c>
      <c r="F6" s="164">
        <f>SUM(F2:F5)</f>
        <v>4</v>
      </c>
      <c r="G6" s="164"/>
    </row>
    <row r="7" spans="1:8" ht="30">
      <c r="A7" s="285" t="s">
        <v>497</v>
      </c>
      <c r="B7" s="286">
        <v>10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opLeftCell="B1" workbookViewId="0">
      <selection activeCell="B6" sqref="B6"/>
    </sheetView>
  </sheetViews>
  <sheetFormatPr defaultColWidth="8.85546875" defaultRowHeight="15"/>
  <cols>
    <col min="1" max="2" width="24.42578125" customWidth="1"/>
    <col min="4" max="4" width="22.7109375" bestFit="1" customWidth="1"/>
    <col min="5" max="5" width="22" bestFit="1" customWidth="1"/>
    <col min="6" max="6" width="20.42578125" bestFit="1" customWidth="1"/>
    <col min="7" max="7" width="26.7109375" customWidth="1"/>
  </cols>
  <sheetData>
    <row r="1" spans="1:7">
      <c r="A1" s="126" t="s">
        <v>212</v>
      </c>
      <c r="B1" s="126" t="s">
        <v>1163</v>
      </c>
      <c r="C1" s="126" t="s">
        <v>1164</v>
      </c>
      <c r="D1" s="126" t="s">
        <v>1165</v>
      </c>
      <c r="E1" s="126" t="s">
        <v>307</v>
      </c>
      <c r="F1" s="126" t="s">
        <v>292</v>
      </c>
      <c r="G1" s="126" t="s">
        <v>243</v>
      </c>
    </row>
    <row r="2" spans="1:7">
      <c r="A2" s="113" t="s">
        <v>160</v>
      </c>
      <c r="B2" s="113"/>
      <c r="C2" s="113" t="s">
        <v>294</v>
      </c>
      <c r="D2" s="113" t="s">
        <v>293</v>
      </c>
      <c r="E2" s="113"/>
      <c r="F2" s="295">
        <v>1</v>
      </c>
      <c r="G2" s="113"/>
    </row>
    <row r="3" spans="1:7">
      <c r="A3" s="113"/>
      <c r="B3" s="113"/>
      <c r="C3" s="113"/>
      <c r="D3" s="113"/>
      <c r="E3" s="113"/>
      <c r="F3" s="113"/>
      <c r="G3" s="113"/>
    </row>
    <row r="4" spans="1:7">
      <c r="A4" s="113"/>
      <c r="B4" s="113"/>
      <c r="C4" s="113"/>
      <c r="D4" s="113"/>
      <c r="E4" s="113"/>
      <c r="F4" s="113"/>
      <c r="G4" s="113"/>
    </row>
    <row r="5" spans="1:7">
      <c r="E5" s="150" t="s">
        <v>159</v>
      </c>
      <c r="F5" s="296">
        <f>SUM(F2:F4)</f>
        <v>1</v>
      </c>
    </row>
    <row r="6" spans="1:7" ht="30">
      <c r="B6" s="285" t="s">
        <v>497</v>
      </c>
      <c r="C6" s="297">
        <f>+E20</f>
        <v>5.1489361702127656</v>
      </c>
    </row>
    <row r="9" spans="1:7">
      <c r="D9" s="281" t="s">
        <v>2270</v>
      </c>
      <c r="E9" t="s">
        <v>242</v>
      </c>
    </row>
    <row r="10" spans="1:7">
      <c r="C10" t="s">
        <v>2266</v>
      </c>
      <c r="D10">
        <v>2</v>
      </c>
      <c r="E10">
        <v>800</v>
      </c>
    </row>
    <row r="11" spans="1:7">
      <c r="C11" t="s">
        <v>2267</v>
      </c>
      <c r="D11">
        <v>5</v>
      </c>
      <c r="E11">
        <v>1000</v>
      </c>
    </row>
    <row r="12" spans="1:7">
      <c r="C12" t="s">
        <v>2268</v>
      </c>
      <c r="D12">
        <v>10</v>
      </c>
      <c r="E12">
        <v>350</v>
      </c>
    </row>
    <row r="15" spans="1:7">
      <c r="D15" s="281" t="s">
        <v>2500</v>
      </c>
    </row>
    <row r="16" spans="1:7">
      <c r="C16" t="s">
        <v>2266</v>
      </c>
      <c r="D16" s="281">
        <v>10</v>
      </c>
      <c r="E16">
        <v>120</v>
      </c>
    </row>
    <row r="17" spans="3:5">
      <c r="C17" t="s">
        <v>2267</v>
      </c>
      <c r="D17" s="281">
        <v>10</v>
      </c>
      <c r="E17">
        <v>60</v>
      </c>
    </row>
    <row r="18" spans="3:5">
      <c r="C18" t="s">
        <v>2268</v>
      </c>
      <c r="D18" s="281">
        <v>10</v>
      </c>
      <c r="E18">
        <v>20</v>
      </c>
    </row>
    <row r="20" spans="3:5">
      <c r="C20" s="288"/>
      <c r="D20" s="287" t="s">
        <v>2501</v>
      </c>
      <c r="E20" s="293">
        <f>+((D10*E10+D11*E11+D12*E12+D16*E16+D17*E17+D18*E18)/(E10+E11+E12+E16+E17+E18))</f>
        <v>5.1489361702127656</v>
      </c>
    </row>
  </sheetData>
  <pageMargins left="0.7" right="0.7" top="0.75" bottom="0.75" header="0.3" footer="0.3"/>
  <pageSetup scale="60" fitToHeight="0"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106" zoomScaleNormal="106" workbookViewId="0">
      <selection activeCell="B6" sqref="B6"/>
    </sheetView>
  </sheetViews>
  <sheetFormatPr defaultColWidth="8.85546875" defaultRowHeight="15"/>
  <cols>
    <col min="1" max="1" width="15.28515625" customWidth="1"/>
    <col min="2" max="2" width="16.42578125" customWidth="1"/>
    <col min="3" max="3" width="22.7109375" bestFit="1" customWidth="1"/>
    <col min="4" max="5" width="26.42578125" customWidth="1"/>
    <col min="6" max="6" width="20.42578125" bestFit="1" customWidth="1"/>
    <col min="7" max="7" width="23.28515625" customWidth="1"/>
  </cols>
  <sheetData>
    <row r="1" spans="1:19">
      <c r="A1" s="126" t="s">
        <v>212</v>
      </c>
      <c r="B1" s="126" t="s">
        <v>1163</v>
      </c>
      <c r="C1" s="126" t="s">
        <v>1164</v>
      </c>
      <c r="D1" s="126" t="s">
        <v>1165</v>
      </c>
      <c r="E1" s="126" t="s">
        <v>307</v>
      </c>
      <c r="F1" s="126" t="s">
        <v>292</v>
      </c>
      <c r="G1" s="126" t="s">
        <v>243</v>
      </c>
      <c r="P1" t="s">
        <v>171</v>
      </c>
    </row>
    <row r="2" spans="1:19">
      <c r="A2" s="113" t="s">
        <v>51</v>
      </c>
      <c r="B2" s="149"/>
      <c r="C2" s="113" t="s">
        <v>152</v>
      </c>
      <c r="D2" s="238" t="s">
        <v>2274</v>
      </c>
      <c r="E2" s="237" t="s">
        <v>2275</v>
      </c>
      <c r="F2" s="113">
        <v>1</v>
      </c>
      <c r="G2" s="113"/>
      <c r="P2" t="s">
        <v>35</v>
      </c>
      <c r="Q2">
        <v>4</v>
      </c>
      <c r="R2" t="s">
        <v>172</v>
      </c>
      <c r="S2" t="s">
        <v>174</v>
      </c>
    </row>
    <row r="3" spans="1:19">
      <c r="E3" s="150" t="s">
        <v>159</v>
      </c>
      <c r="F3" s="128">
        <f>SUM(F2:F2)</f>
        <v>1</v>
      </c>
    </row>
    <row r="4" spans="1:19" ht="45">
      <c r="B4" s="285" t="s">
        <v>497</v>
      </c>
      <c r="C4" s="297">
        <f>+E11</f>
        <v>27.647058823529413</v>
      </c>
    </row>
    <row r="6" spans="1:19">
      <c r="D6" t="s">
        <v>2270</v>
      </c>
    </row>
    <row r="7" spans="1:19">
      <c r="C7">
        <v>500</v>
      </c>
      <c r="D7" t="s">
        <v>2266</v>
      </c>
      <c r="E7">
        <v>20</v>
      </c>
    </row>
    <row r="8" spans="1:19">
      <c r="C8">
        <f>850+300</f>
        <v>1150</v>
      </c>
      <c r="D8" t="s">
        <v>2271</v>
      </c>
      <c r="E8">
        <v>30</v>
      </c>
    </row>
    <row r="9" spans="1:19">
      <c r="C9">
        <v>50</v>
      </c>
      <c r="D9" t="s">
        <v>2268</v>
      </c>
      <c r="E9">
        <v>50</v>
      </c>
    </row>
    <row r="11" spans="1:19">
      <c r="D11" t="s">
        <v>2283</v>
      </c>
      <c r="E11" s="243">
        <f>SUMPRODUCT(C7:C9,E7:E9)/SUM(C7:C9)</f>
        <v>27.647058823529413</v>
      </c>
    </row>
    <row r="22" spans="4:4">
      <c r="D22" t="s">
        <v>3908</v>
      </c>
    </row>
    <row r="23" spans="4:4">
      <c r="D23" t="s">
        <v>3907</v>
      </c>
    </row>
  </sheetData>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1" workbookViewId="0">
      <selection activeCell="B6" sqref="B6"/>
    </sheetView>
  </sheetViews>
  <sheetFormatPr defaultColWidth="8.85546875" defaultRowHeight="15"/>
  <cols>
    <col min="1" max="1" width="15.28515625" customWidth="1"/>
    <col min="2" max="2" width="16.42578125" customWidth="1"/>
    <col min="3" max="3" width="22.7109375" bestFit="1" customWidth="1"/>
    <col min="4" max="5" width="26.42578125" customWidth="1"/>
    <col min="6" max="6" width="20.42578125" bestFit="1" customWidth="1"/>
    <col min="7" max="7" width="23.28515625" customWidth="1"/>
  </cols>
  <sheetData>
    <row r="1" spans="1:19">
      <c r="A1" s="126" t="s">
        <v>212</v>
      </c>
      <c r="B1" s="126" t="s">
        <v>1163</v>
      </c>
      <c r="C1" s="126" t="s">
        <v>1164</v>
      </c>
      <c r="D1" s="126" t="s">
        <v>1165</v>
      </c>
      <c r="E1" s="126" t="s">
        <v>307</v>
      </c>
      <c r="F1" s="126" t="s">
        <v>292</v>
      </c>
      <c r="G1" s="126" t="s">
        <v>243</v>
      </c>
      <c r="P1" t="s">
        <v>171</v>
      </c>
    </row>
    <row r="2" spans="1:19">
      <c r="A2" s="113" t="s">
        <v>36</v>
      </c>
      <c r="B2" s="149"/>
      <c r="C2" s="113" t="s">
        <v>287</v>
      </c>
      <c r="D2" s="188" t="s">
        <v>2272</v>
      </c>
      <c r="E2" t="s">
        <v>2273</v>
      </c>
      <c r="F2" s="113">
        <v>1</v>
      </c>
      <c r="G2" s="113"/>
      <c r="P2" t="s">
        <v>35</v>
      </c>
      <c r="Q2">
        <v>4</v>
      </c>
      <c r="R2" t="s">
        <v>172</v>
      </c>
      <c r="S2" t="s">
        <v>174</v>
      </c>
    </row>
    <row r="3" spans="1:19">
      <c r="E3" s="150" t="s">
        <v>159</v>
      </c>
      <c r="F3" s="128">
        <f>SUM(F2:F2)</f>
        <v>1</v>
      </c>
    </row>
    <row r="4" spans="1:19" ht="45">
      <c r="B4" s="285" t="s">
        <v>497</v>
      </c>
      <c r="C4" s="297">
        <f>+E12</f>
        <v>14.090909090909092</v>
      </c>
    </row>
    <row r="7" spans="1:19">
      <c r="D7" t="s">
        <v>2270</v>
      </c>
    </row>
    <row r="8" spans="1:19">
      <c r="C8">
        <v>800</v>
      </c>
      <c r="D8" t="s">
        <v>2266</v>
      </c>
      <c r="E8">
        <v>10</v>
      </c>
    </row>
    <row r="9" spans="1:19">
      <c r="C9">
        <v>1000</v>
      </c>
      <c r="D9" t="s">
        <v>2271</v>
      </c>
      <c r="E9">
        <v>15</v>
      </c>
    </row>
    <row r="10" spans="1:19">
      <c r="C10">
        <v>400</v>
      </c>
      <c r="D10" t="s">
        <v>2268</v>
      </c>
      <c r="E10">
        <v>20</v>
      </c>
    </row>
    <row r="12" spans="1:19">
      <c r="D12" t="s">
        <v>2283</v>
      </c>
      <c r="E12" s="243">
        <f>SUMPRODUCT(C8:C10,E8:E10)/SUM(C8:C10)</f>
        <v>14.090909090909092</v>
      </c>
    </row>
  </sheetData>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A31" zoomScale="110" zoomScaleNormal="110" zoomScalePageLayoutView="70" workbookViewId="0">
      <selection activeCell="B25" sqref="B25"/>
    </sheetView>
  </sheetViews>
  <sheetFormatPr defaultColWidth="8.85546875" defaultRowHeight="15"/>
  <cols>
    <col min="1" max="1" width="18.42578125" bestFit="1" customWidth="1"/>
    <col min="2" max="2" width="34.7109375" bestFit="1" customWidth="1"/>
    <col min="3" max="3" width="29.42578125" customWidth="1"/>
    <col min="4" max="4" width="12.7109375" bestFit="1" customWidth="1"/>
    <col min="5" max="5" width="92" customWidth="1"/>
    <col min="6" max="6" width="20.42578125" bestFit="1" customWidth="1"/>
    <col min="7" max="7" width="19.28515625" bestFit="1" customWidth="1"/>
  </cols>
  <sheetData>
    <row r="1" spans="1:7" ht="15" customHeight="1">
      <c r="A1" s="126" t="s">
        <v>212</v>
      </c>
      <c r="B1" s="126" t="s">
        <v>1163</v>
      </c>
      <c r="C1" s="126" t="s">
        <v>1164</v>
      </c>
      <c r="D1" s="126" t="s">
        <v>1165</v>
      </c>
      <c r="E1" s="126" t="s">
        <v>307</v>
      </c>
      <c r="F1" s="126" t="s">
        <v>292</v>
      </c>
      <c r="G1" s="126" t="s">
        <v>243</v>
      </c>
    </row>
    <row r="2" spans="1:7" ht="30">
      <c r="A2" s="165" t="s">
        <v>44</v>
      </c>
      <c r="B2" s="166" t="s">
        <v>4129</v>
      </c>
      <c r="C2" s="165" t="s">
        <v>2373</v>
      </c>
      <c r="D2" s="165"/>
      <c r="E2" s="166" t="s">
        <v>2426</v>
      </c>
      <c r="F2" s="113">
        <v>1</v>
      </c>
      <c r="G2" s="113"/>
    </row>
    <row r="3" spans="1:7">
      <c r="A3" s="165" t="s">
        <v>44</v>
      </c>
      <c r="B3" s="166" t="s">
        <v>2359</v>
      </c>
      <c r="C3" s="165" t="s">
        <v>892</v>
      </c>
      <c r="D3" s="165"/>
      <c r="E3" s="166" t="s">
        <v>2360</v>
      </c>
      <c r="F3" s="113">
        <v>1</v>
      </c>
      <c r="G3" s="113"/>
    </row>
    <row r="4" spans="1:7">
      <c r="A4" s="165" t="s">
        <v>44</v>
      </c>
      <c r="B4" s="166" t="s">
        <v>4520</v>
      </c>
      <c r="C4" s="165" t="s">
        <v>1423</v>
      </c>
      <c r="D4" s="165"/>
      <c r="E4" s="166" t="s">
        <v>4519</v>
      </c>
      <c r="F4" s="113"/>
      <c r="G4" s="113"/>
    </row>
    <row r="5" spans="1:7">
      <c r="A5" s="165" t="s">
        <v>44</v>
      </c>
      <c r="B5" s="166" t="s">
        <v>2374</v>
      </c>
      <c r="C5" s="165" t="s">
        <v>2373</v>
      </c>
      <c r="D5" s="165"/>
      <c r="E5" s="166" t="s">
        <v>2375</v>
      </c>
      <c r="F5" s="113">
        <v>1</v>
      </c>
      <c r="G5" s="113"/>
    </row>
    <row r="6" spans="1:7" ht="30">
      <c r="A6" s="165" t="s">
        <v>44</v>
      </c>
      <c r="B6" s="166" t="s">
        <v>2376</v>
      </c>
      <c r="C6" s="165" t="s">
        <v>2377</v>
      </c>
      <c r="D6" s="165"/>
      <c r="E6" s="166" t="s">
        <v>2378</v>
      </c>
      <c r="F6" s="113">
        <v>1</v>
      </c>
      <c r="G6" s="113"/>
    </row>
    <row r="7" spans="1:7" ht="60">
      <c r="A7" s="165" t="s">
        <v>44</v>
      </c>
      <c r="B7" s="166" t="s">
        <v>2379</v>
      </c>
      <c r="C7" s="165" t="s">
        <v>2261</v>
      </c>
      <c r="D7" s="165"/>
      <c r="E7" s="166" t="s">
        <v>2438</v>
      </c>
      <c r="F7" s="113">
        <v>1</v>
      </c>
      <c r="G7" s="113"/>
    </row>
    <row r="8" spans="1:7">
      <c r="A8" s="165" t="s">
        <v>44</v>
      </c>
      <c r="B8" s="166" t="s">
        <v>2380</v>
      </c>
      <c r="C8" s="165" t="s">
        <v>2373</v>
      </c>
      <c r="D8" s="165"/>
      <c r="E8" s="166" t="s">
        <v>2427</v>
      </c>
      <c r="F8" s="113">
        <v>1</v>
      </c>
      <c r="G8" s="113"/>
    </row>
    <row r="9" spans="1:7">
      <c r="A9" s="165" t="s">
        <v>44</v>
      </c>
      <c r="B9" s="166" t="s">
        <v>2381</v>
      </c>
      <c r="C9" s="165" t="s">
        <v>2261</v>
      </c>
      <c r="D9" s="165"/>
      <c r="E9" s="166" t="s">
        <v>2382</v>
      </c>
      <c r="F9" s="113">
        <v>1</v>
      </c>
      <c r="G9" s="113"/>
    </row>
    <row r="10" spans="1:7">
      <c r="A10" s="165" t="s">
        <v>44</v>
      </c>
      <c r="B10" s="166" t="s">
        <v>2361</v>
      </c>
      <c r="C10" s="165"/>
      <c r="D10" s="165"/>
      <c r="E10" s="166" t="s">
        <v>2362</v>
      </c>
      <c r="F10" s="113">
        <v>1</v>
      </c>
      <c r="G10" s="113"/>
    </row>
    <row r="11" spans="1:7">
      <c r="A11" s="165" t="s">
        <v>44</v>
      </c>
      <c r="B11" s="166" t="s">
        <v>2363</v>
      </c>
      <c r="C11" s="165"/>
      <c r="D11" s="165"/>
      <c r="E11" s="166" t="s">
        <v>2364</v>
      </c>
      <c r="F11" s="113">
        <v>1</v>
      </c>
      <c r="G11" s="113"/>
    </row>
    <row r="12" spans="1:7">
      <c r="A12" s="165" t="s">
        <v>44</v>
      </c>
      <c r="B12" s="166" t="s">
        <v>2365</v>
      </c>
      <c r="C12" s="165"/>
      <c r="D12" s="165"/>
      <c r="E12" s="166" t="s">
        <v>2366</v>
      </c>
      <c r="F12" s="113">
        <v>1</v>
      </c>
      <c r="G12" s="113"/>
    </row>
    <row r="13" spans="1:7" ht="105">
      <c r="A13" s="165" t="s">
        <v>44</v>
      </c>
      <c r="B13" s="166" t="s">
        <v>2383</v>
      </c>
      <c r="C13" s="165" t="s">
        <v>2373</v>
      </c>
      <c r="D13" s="165"/>
      <c r="E13" s="166" t="s">
        <v>2439</v>
      </c>
      <c r="F13" s="113">
        <v>1</v>
      </c>
      <c r="G13" s="113"/>
    </row>
    <row r="14" spans="1:7" ht="45">
      <c r="A14" s="165" t="s">
        <v>44</v>
      </c>
      <c r="B14" s="166" t="s">
        <v>2384</v>
      </c>
      <c r="C14" s="165" t="s">
        <v>892</v>
      </c>
      <c r="D14" s="165"/>
      <c r="E14" s="166" t="s">
        <v>4130</v>
      </c>
      <c r="F14" s="113">
        <v>1</v>
      </c>
      <c r="G14" s="113"/>
    </row>
    <row r="15" spans="1:7" ht="75">
      <c r="A15" s="165" t="s">
        <v>44</v>
      </c>
      <c r="B15" s="166" t="s">
        <v>2385</v>
      </c>
      <c r="C15" s="165" t="s">
        <v>2377</v>
      </c>
      <c r="D15" s="165"/>
      <c r="E15" s="166" t="s">
        <v>2440</v>
      </c>
      <c r="F15" s="113">
        <v>1</v>
      </c>
      <c r="G15" s="113"/>
    </row>
    <row r="16" spans="1:7">
      <c r="A16" s="165" t="s">
        <v>44</v>
      </c>
      <c r="B16" s="166" t="s">
        <v>2367</v>
      </c>
      <c r="C16" s="165"/>
      <c r="D16" s="165"/>
      <c r="E16" s="166" t="s">
        <v>2368</v>
      </c>
      <c r="F16" s="113">
        <v>1</v>
      </c>
      <c r="G16" s="113"/>
    </row>
    <row r="17" spans="1:7" ht="75">
      <c r="A17" s="165" t="s">
        <v>44</v>
      </c>
      <c r="B17" s="166" t="s">
        <v>2386</v>
      </c>
      <c r="C17" s="165" t="s">
        <v>2387</v>
      </c>
      <c r="D17" s="165"/>
      <c r="E17" s="166" t="s">
        <v>2428</v>
      </c>
      <c r="F17" s="113">
        <v>1</v>
      </c>
      <c r="G17" s="113"/>
    </row>
    <row r="18" spans="1:7" ht="30">
      <c r="A18" s="165" t="s">
        <v>44</v>
      </c>
      <c r="B18" s="166" t="s">
        <v>2388</v>
      </c>
      <c r="C18" s="165" t="s">
        <v>2389</v>
      </c>
      <c r="D18" s="165"/>
      <c r="E18" s="166" t="s">
        <v>2429</v>
      </c>
      <c r="F18" s="113">
        <v>1</v>
      </c>
      <c r="G18" s="113"/>
    </row>
    <row r="19" spans="1:7" ht="30">
      <c r="A19" s="165" t="s">
        <v>44</v>
      </c>
      <c r="B19" s="166" t="s">
        <v>2390</v>
      </c>
      <c r="C19" s="165" t="s">
        <v>2389</v>
      </c>
      <c r="D19" s="165"/>
      <c r="E19" s="166" t="s">
        <v>2430</v>
      </c>
      <c r="F19" s="113">
        <v>1</v>
      </c>
      <c r="G19" s="113"/>
    </row>
    <row r="20" spans="1:7" ht="30">
      <c r="A20" s="165" t="s">
        <v>44</v>
      </c>
      <c r="B20" s="166" t="s">
        <v>2391</v>
      </c>
      <c r="C20" s="165" t="s">
        <v>2389</v>
      </c>
      <c r="D20" s="165"/>
      <c r="E20" s="166" t="s">
        <v>2431</v>
      </c>
      <c r="F20" s="113">
        <v>1</v>
      </c>
      <c r="G20" s="113"/>
    </row>
    <row r="21" spans="1:7" ht="30">
      <c r="A21" s="165" t="s">
        <v>44</v>
      </c>
      <c r="B21" s="166" t="s">
        <v>2392</v>
      </c>
      <c r="C21" s="165" t="s">
        <v>2389</v>
      </c>
      <c r="D21" s="165"/>
      <c r="E21" s="166" t="s">
        <v>2432</v>
      </c>
      <c r="F21" s="113">
        <v>1</v>
      </c>
      <c r="G21" s="113"/>
    </row>
    <row r="22" spans="1:7" ht="60">
      <c r="A22" s="165" t="s">
        <v>44</v>
      </c>
      <c r="B22" s="166" t="s">
        <v>2393</v>
      </c>
      <c r="C22" s="165" t="s">
        <v>2394</v>
      </c>
      <c r="D22" s="165"/>
      <c r="E22" s="166" t="s">
        <v>2441</v>
      </c>
      <c r="F22" s="113">
        <v>1</v>
      </c>
      <c r="G22" s="113"/>
    </row>
    <row r="23" spans="1:7" ht="75">
      <c r="A23" s="165" t="s">
        <v>44</v>
      </c>
      <c r="B23" s="166" t="s">
        <v>2395</v>
      </c>
      <c r="C23" s="165" t="s">
        <v>2394</v>
      </c>
      <c r="D23" s="165"/>
      <c r="E23" s="166" t="s">
        <v>2433</v>
      </c>
      <c r="F23" s="113">
        <v>1</v>
      </c>
      <c r="G23" s="113"/>
    </row>
    <row r="24" spans="1:7" ht="30">
      <c r="A24" s="165" t="s">
        <v>44</v>
      </c>
      <c r="B24" s="166" t="s">
        <v>2396</v>
      </c>
      <c r="C24" s="165" t="s">
        <v>2261</v>
      </c>
      <c r="D24" s="165"/>
      <c r="E24" s="166" t="s">
        <v>2434</v>
      </c>
      <c r="F24" s="113">
        <v>1</v>
      </c>
      <c r="G24" s="113"/>
    </row>
    <row r="25" spans="1:7" ht="75">
      <c r="A25" s="165" t="s">
        <v>44</v>
      </c>
      <c r="B25" s="166" t="s">
        <v>2397</v>
      </c>
      <c r="C25" s="165" t="s">
        <v>2373</v>
      </c>
      <c r="D25" s="165"/>
      <c r="E25" s="166" t="s">
        <v>2435</v>
      </c>
      <c r="F25" s="113">
        <v>1</v>
      </c>
      <c r="G25" s="113"/>
    </row>
    <row r="26" spans="1:7" ht="45">
      <c r="A26" s="165" t="s">
        <v>44</v>
      </c>
      <c r="B26" s="166" t="s">
        <v>2399</v>
      </c>
      <c r="C26" s="165" t="s">
        <v>892</v>
      </c>
      <c r="D26" s="165"/>
      <c r="E26" s="166" t="s">
        <v>2437</v>
      </c>
      <c r="F26" s="113">
        <v>1</v>
      </c>
      <c r="G26" s="113"/>
    </row>
    <row r="27" spans="1:7" ht="105">
      <c r="A27" s="165" t="s">
        <v>44</v>
      </c>
      <c r="B27" s="166" t="s">
        <v>2398</v>
      </c>
      <c r="C27" s="165" t="s">
        <v>892</v>
      </c>
      <c r="D27" s="165"/>
      <c r="E27" s="166" t="s">
        <v>2436</v>
      </c>
      <c r="F27" s="113">
        <v>1</v>
      </c>
      <c r="G27" s="113"/>
    </row>
    <row r="28" spans="1:7">
      <c r="A28" s="165" t="s">
        <v>44</v>
      </c>
      <c r="B28" s="166" t="s">
        <v>2400</v>
      </c>
      <c r="C28" s="165" t="s">
        <v>892</v>
      </c>
      <c r="D28" s="165"/>
      <c r="E28" s="166" t="s">
        <v>2401</v>
      </c>
      <c r="F28" s="113">
        <v>1</v>
      </c>
      <c r="G28" s="113"/>
    </row>
    <row r="29" spans="1:7" ht="90">
      <c r="A29" s="165" t="s">
        <v>44</v>
      </c>
      <c r="B29" s="166" t="s">
        <v>2402</v>
      </c>
      <c r="C29" s="165" t="s">
        <v>892</v>
      </c>
      <c r="D29" s="165"/>
      <c r="E29" s="166" t="s">
        <v>2443</v>
      </c>
      <c r="F29" s="113">
        <v>1</v>
      </c>
      <c r="G29" s="113"/>
    </row>
    <row r="30" spans="1:7" ht="60">
      <c r="A30" s="165" t="s">
        <v>44</v>
      </c>
      <c r="B30" s="166" t="s">
        <v>2403</v>
      </c>
      <c r="C30" s="165" t="s">
        <v>892</v>
      </c>
      <c r="D30" s="165"/>
      <c r="E30" s="166" t="s">
        <v>2442</v>
      </c>
      <c r="F30" s="113">
        <v>1</v>
      </c>
      <c r="G30" s="113"/>
    </row>
    <row r="31" spans="1:7" ht="45">
      <c r="A31" s="165" t="s">
        <v>44</v>
      </c>
      <c r="B31" s="166" t="s">
        <v>2404</v>
      </c>
      <c r="C31" s="165" t="s">
        <v>892</v>
      </c>
      <c r="D31" s="165"/>
      <c r="E31" s="166" t="s">
        <v>2444</v>
      </c>
      <c r="F31" s="113">
        <v>1</v>
      </c>
      <c r="G31" s="113"/>
    </row>
    <row r="32" spans="1:7" ht="30">
      <c r="A32" s="165" t="s">
        <v>44</v>
      </c>
      <c r="B32" s="166" t="s">
        <v>2405</v>
      </c>
      <c r="C32" s="165" t="s">
        <v>2377</v>
      </c>
      <c r="D32" s="165"/>
      <c r="E32" s="166" t="s">
        <v>2445</v>
      </c>
      <c r="F32" s="113">
        <v>1</v>
      </c>
      <c r="G32" s="113"/>
    </row>
    <row r="33" spans="1:7" ht="75">
      <c r="A33" s="165" t="s">
        <v>44</v>
      </c>
      <c r="B33" s="166" t="s">
        <v>2406</v>
      </c>
      <c r="C33" s="165" t="s">
        <v>892</v>
      </c>
      <c r="D33" s="165"/>
      <c r="E33" s="166" t="s">
        <v>2446</v>
      </c>
      <c r="F33" s="113">
        <v>1</v>
      </c>
      <c r="G33" s="113"/>
    </row>
    <row r="34" spans="1:7" ht="45">
      <c r="A34" s="165" t="s">
        <v>44</v>
      </c>
      <c r="B34" s="166" t="s">
        <v>2407</v>
      </c>
      <c r="C34" s="165" t="s">
        <v>892</v>
      </c>
      <c r="D34" s="165"/>
      <c r="E34" s="166" t="s">
        <v>2447</v>
      </c>
      <c r="F34" s="113">
        <v>1</v>
      </c>
      <c r="G34" s="113"/>
    </row>
    <row r="35" spans="1:7" ht="90">
      <c r="A35" s="165" t="s">
        <v>44</v>
      </c>
      <c r="B35" s="166" t="s">
        <v>2408</v>
      </c>
      <c r="C35" s="165" t="s">
        <v>2373</v>
      </c>
      <c r="D35" s="165"/>
      <c r="E35" s="166" t="s">
        <v>2448</v>
      </c>
      <c r="F35" s="113">
        <v>1</v>
      </c>
      <c r="G35" s="113"/>
    </row>
    <row r="36" spans="1:7" ht="30">
      <c r="A36" s="165" t="s">
        <v>44</v>
      </c>
      <c r="B36" s="166" t="s">
        <v>2409</v>
      </c>
      <c r="C36" s="165" t="s">
        <v>892</v>
      </c>
      <c r="D36" s="165"/>
      <c r="E36" s="166" t="s">
        <v>2449</v>
      </c>
      <c r="F36" s="113">
        <v>1</v>
      </c>
      <c r="G36" s="113"/>
    </row>
    <row r="37" spans="1:7">
      <c r="A37" s="165" t="s">
        <v>44</v>
      </c>
      <c r="B37" s="166" t="s">
        <v>2369</v>
      </c>
      <c r="C37" s="165"/>
      <c r="D37" s="165"/>
      <c r="E37" s="166" t="s">
        <v>2370</v>
      </c>
      <c r="F37" s="113">
        <v>1</v>
      </c>
      <c r="G37" s="113"/>
    </row>
    <row r="38" spans="1:7" ht="30">
      <c r="A38" s="165" t="s">
        <v>44</v>
      </c>
      <c r="B38" s="166" t="s">
        <v>2410</v>
      </c>
      <c r="C38" s="165" t="s">
        <v>2261</v>
      </c>
      <c r="D38" s="165"/>
      <c r="E38" s="166" t="s">
        <v>2450</v>
      </c>
      <c r="F38" s="113">
        <v>1</v>
      </c>
      <c r="G38" s="113"/>
    </row>
    <row r="39" spans="1:7" ht="45">
      <c r="A39" s="165" t="s">
        <v>44</v>
      </c>
      <c r="B39" s="166" t="s">
        <v>2411</v>
      </c>
      <c r="C39" s="165" t="s">
        <v>892</v>
      </c>
      <c r="D39" s="165"/>
      <c r="E39" s="166" t="s">
        <v>2451</v>
      </c>
      <c r="F39" s="113">
        <v>1</v>
      </c>
      <c r="G39" s="113"/>
    </row>
    <row r="40" spans="1:7" ht="60">
      <c r="A40" s="165" t="s">
        <v>44</v>
      </c>
      <c r="B40" s="166" t="s">
        <v>2412</v>
      </c>
      <c r="C40" s="165" t="s">
        <v>892</v>
      </c>
      <c r="D40" s="165"/>
      <c r="E40" s="166" t="s">
        <v>2452</v>
      </c>
      <c r="F40" s="113">
        <v>1</v>
      </c>
      <c r="G40" s="113"/>
    </row>
    <row r="41" spans="1:7" ht="30">
      <c r="A41" s="165" t="s">
        <v>44</v>
      </c>
      <c r="B41" s="166" t="s">
        <v>2413</v>
      </c>
      <c r="C41" s="165" t="s">
        <v>892</v>
      </c>
      <c r="D41" s="165"/>
      <c r="E41" s="166" t="s">
        <v>2453</v>
      </c>
      <c r="F41" s="113">
        <v>1</v>
      </c>
      <c r="G41" s="113"/>
    </row>
    <row r="42" spans="1:7" ht="30">
      <c r="A42" s="165" t="s">
        <v>44</v>
      </c>
      <c r="B42" s="166" t="s">
        <v>2414</v>
      </c>
      <c r="C42" s="165" t="s">
        <v>892</v>
      </c>
      <c r="D42" s="165"/>
      <c r="E42" s="166" t="s">
        <v>2454</v>
      </c>
      <c r="F42" s="113">
        <v>1</v>
      </c>
      <c r="G42" s="113"/>
    </row>
    <row r="43" spans="1:7" ht="60">
      <c r="A43" s="165" t="s">
        <v>44</v>
      </c>
      <c r="B43" s="166" t="s">
        <v>2415</v>
      </c>
      <c r="C43" s="165" t="s">
        <v>2373</v>
      </c>
      <c r="D43" s="165"/>
      <c r="E43" s="166" t="s">
        <v>2455</v>
      </c>
      <c r="F43" s="113">
        <v>1</v>
      </c>
      <c r="G43" s="113"/>
    </row>
    <row r="44" spans="1:7" ht="45">
      <c r="A44" s="165" t="s">
        <v>44</v>
      </c>
      <c r="B44" s="166" t="s">
        <v>2416</v>
      </c>
      <c r="C44" s="165" t="s">
        <v>2417</v>
      </c>
      <c r="D44" s="165"/>
      <c r="E44" s="166" t="s">
        <v>2456</v>
      </c>
      <c r="F44" s="113">
        <v>1</v>
      </c>
      <c r="G44" s="113"/>
    </row>
    <row r="45" spans="1:7" ht="45">
      <c r="A45" s="165" t="s">
        <v>44</v>
      </c>
      <c r="B45" s="166" t="s">
        <v>2418</v>
      </c>
      <c r="C45" s="165" t="s">
        <v>892</v>
      </c>
      <c r="D45" s="165"/>
      <c r="E45" s="166" t="s">
        <v>2457</v>
      </c>
      <c r="F45" s="113">
        <v>1</v>
      </c>
      <c r="G45" s="113"/>
    </row>
    <row r="46" spans="1:7" ht="75">
      <c r="A46" s="165" t="s">
        <v>44</v>
      </c>
      <c r="B46" s="166" t="s">
        <v>2419</v>
      </c>
      <c r="C46" s="165" t="s">
        <v>2373</v>
      </c>
      <c r="D46" s="165"/>
      <c r="E46" s="166" t="s">
        <v>2458</v>
      </c>
      <c r="F46" s="113">
        <v>1</v>
      </c>
      <c r="G46" s="113"/>
    </row>
    <row r="47" spans="1:7" ht="30">
      <c r="A47" s="165" t="s">
        <v>44</v>
      </c>
      <c r="B47" s="166" t="s">
        <v>2420</v>
      </c>
      <c r="C47" s="165" t="s">
        <v>892</v>
      </c>
      <c r="D47" s="165"/>
      <c r="E47" s="166" t="s">
        <v>2459</v>
      </c>
      <c r="F47" s="113">
        <v>1</v>
      </c>
      <c r="G47" s="113"/>
    </row>
    <row r="48" spans="1:7" ht="75">
      <c r="A48" s="165" t="s">
        <v>44</v>
      </c>
      <c r="B48" s="166" t="s">
        <v>2421</v>
      </c>
      <c r="C48" s="165" t="s">
        <v>2373</v>
      </c>
      <c r="D48" s="165"/>
      <c r="E48" s="166" t="s">
        <v>2460</v>
      </c>
      <c r="F48" s="113">
        <v>1</v>
      </c>
      <c r="G48" s="113"/>
    </row>
    <row r="49" spans="1:7">
      <c r="A49" s="165" t="s">
        <v>44</v>
      </c>
      <c r="B49" s="166" t="s">
        <v>2423</v>
      </c>
      <c r="C49" s="165" t="s">
        <v>892</v>
      </c>
      <c r="D49" s="165"/>
      <c r="E49" s="166" t="s">
        <v>2424</v>
      </c>
      <c r="F49" s="113">
        <v>1</v>
      </c>
      <c r="G49" s="113"/>
    </row>
    <row r="50" spans="1:7" ht="30">
      <c r="A50" s="165" t="s">
        <v>44</v>
      </c>
      <c r="B50" s="166" t="s">
        <v>2422</v>
      </c>
      <c r="C50" s="165" t="s">
        <v>2261</v>
      </c>
      <c r="D50" s="165"/>
      <c r="E50" s="166" t="s">
        <v>2461</v>
      </c>
      <c r="F50" s="113">
        <v>1</v>
      </c>
      <c r="G50" s="113"/>
    </row>
    <row r="51" spans="1:7">
      <c r="A51" s="165" t="s">
        <v>44</v>
      </c>
      <c r="B51" s="166" t="s">
        <v>2371</v>
      </c>
      <c r="C51" s="165"/>
      <c r="D51" s="165"/>
      <c r="E51" s="166" t="s">
        <v>2372</v>
      </c>
      <c r="F51" s="113">
        <v>1</v>
      </c>
      <c r="G51" s="113"/>
    </row>
    <row r="52" spans="1:7" ht="90">
      <c r="A52" s="165" t="s">
        <v>44</v>
      </c>
      <c r="B52" s="166" t="s">
        <v>2425</v>
      </c>
      <c r="C52" s="165" t="s">
        <v>892</v>
      </c>
      <c r="D52" s="165"/>
      <c r="E52" s="166" t="s">
        <v>2462</v>
      </c>
      <c r="F52" s="113">
        <v>1</v>
      </c>
      <c r="G52" s="113"/>
    </row>
    <row r="53" spans="1:7">
      <c r="F53" s="164">
        <f>SUM(F2:F52)</f>
        <v>50</v>
      </c>
    </row>
    <row r="54" spans="1:7" ht="30">
      <c r="B54" s="285" t="s">
        <v>497</v>
      </c>
      <c r="C54" s="297">
        <v>1</v>
      </c>
    </row>
  </sheetData>
  <sortState ref="A2:G52">
    <sortCondition ref="A2:A52"/>
    <sortCondition ref="B2:B52"/>
  </sortState>
  <pageMargins left="0.7" right="0.7" top="0.75" bottom="0.75" header="0.3" footer="0.3"/>
  <pageSetup scale="40" fitToHeight="0"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85" zoomScaleNormal="85" zoomScalePageLayoutView="85" workbookViewId="0">
      <selection activeCell="B6" sqref="B6"/>
    </sheetView>
  </sheetViews>
  <sheetFormatPr defaultColWidth="8.85546875" defaultRowHeight="15"/>
  <cols>
    <col min="1" max="1" width="15.28515625" customWidth="1"/>
    <col min="2" max="2" width="24.140625" customWidth="1"/>
    <col min="3" max="3" width="22.7109375" bestFit="1" customWidth="1"/>
    <col min="4" max="5" width="26.42578125" customWidth="1"/>
    <col min="6" max="6" width="20.42578125" bestFit="1" customWidth="1"/>
    <col min="7" max="7" width="23.28515625" customWidth="1"/>
  </cols>
  <sheetData>
    <row r="1" spans="1:7">
      <c r="A1" s="126" t="s">
        <v>212</v>
      </c>
      <c r="B1" s="126" t="s">
        <v>1163</v>
      </c>
      <c r="C1" s="126" t="s">
        <v>1164</v>
      </c>
      <c r="D1" s="126" t="s">
        <v>1165</v>
      </c>
      <c r="E1" s="126" t="s">
        <v>307</v>
      </c>
      <c r="F1" s="126" t="s">
        <v>292</v>
      </c>
      <c r="G1" s="126" t="s">
        <v>243</v>
      </c>
    </row>
    <row r="2" spans="1:7">
      <c r="A2" s="113" t="s">
        <v>248</v>
      </c>
      <c r="B2" s="149" t="s">
        <v>295</v>
      </c>
      <c r="C2" s="113" t="s">
        <v>219</v>
      </c>
      <c r="D2" s="113" t="s">
        <v>253</v>
      </c>
      <c r="E2" s="113"/>
      <c r="F2" s="113">
        <v>1</v>
      </c>
      <c r="G2" s="113"/>
    </row>
    <row r="3" spans="1:7">
      <c r="A3" s="113" t="s">
        <v>248</v>
      </c>
      <c r="B3" s="149" t="s">
        <v>296</v>
      </c>
      <c r="C3" s="113" t="s">
        <v>259</v>
      </c>
      <c r="D3" s="113" t="s">
        <v>254</v>
      </c>
      <c r="E3" s="113"/>
      <c r="F3" s="113">
        <v>1</v>
      </c>
      <c r="G3" s="113"/>
    </row>
    <row r="4" spans="1:7">
      <c r="A4" s="113" t="s">
        <v>248</v>
      </c>
      <c r="B4" s="113" t="s">
        <v>261</v>
      </c>
      <c r="C4" s="113" t="s">
        <v>260</v>
      </c>
      <c r="D4" s="113" t="s">
        <v>255</v>
      </c>
      <c r="E4" s="113"/>
      <c r="F4" s="113">
        <v>1</v>
      </c>
      <c r="G4" s="113"/>
    </row>
    <row r="5" spans="1:7">
      <c r="A5" s="113" t="s">
        <v>248</v>
      </c>
      <c r="B5" s="113" t="s">
        <v>263</v>
      </c>
      <c r="C5" s="113" t="s">
        <v>262</v>
      </c>
      <c r="D5" s="113" t="s">
        <v>256</v>
      </c>
      <c r="E5" s="113"/>
      <c r="F5" s="113"/>
      <c r="G5" s="113"/>
    </row>
    <row r="6" spans="1:7">
      <c r="A6" s="113" t="s">
        <v>248</v>
      </c>
      <c r="B6" s="113" t="s">
        <v>265</v>
      </c>
      <c r="C6" s="113" t="s">
        <v>264</v>
      </c>
      <c r="D6" s="113" t="s">
        <v>257</v>
      </c>
      <c r="E6" s="113"/>
      <c r="F6" s="113"/>
      <c r="G6" s="113"/>
    </row>
    <row r="7" spans="1:7">
      <c r="A7" s="113" t="s">
        <v>248</v>
      </c>
      <c r="B7" s="113" t="s">
        <v>266</v>
      </c>
      <c r="C7" s="113" t="s">
        <v>264</v>
      </c>
      <c r="D7" s="113" t="s">
        <v>258</v>
      </c>
      <c r="E7" s="113"/>
      <c r="F7" s="113"/>
      <c r="G7" s="113"/>
    </row>
    <row r="8" spans="1:7">
      <c r="E8" s="150" t="s">
        <v>159</v>
      </c>
      <c r="F8" s="128">
        <f>SUM(F2:F7)</f>
        <v>3</v>
      </c>
    </row>
    <row r="11" spans="1:7" ht="45">
      <c r="A11" s="285" t="s">
        <v>497</v>
      </c>
      <c r="B11" s="297">
        <f>+D25</f>
        <v>10.212765957446809</v>
      </c>
    </row>
    <row r="14" spans="1:7">
      <c r="C14" s="281" t="s">
        <v>2270</v>
      </c>
      <c r="D14" t="s">
        <v>242</v>
      </c>
    </row>
    <row r="15" spans="1:7">
      <c r="B15" t="s">
        <v>2266</v>
      </c>
      <c r="C15">
        <v>5</v>
      </c>
      <c r="D15">
        <v>800</v>
      </c>
    </row>
    <row r="16" spans="1:7">
      <c r="B16" t="s">
        <v>2267</v>
      </c>
      <c r="C16">
        <v>10</v>
      </c>
      <c r="D16">
        <v>1000</v>
      </c>
    </row>
    <row r="17" spans="2:4">
      <c r="B17" t="s">
        <v>2268</v>
      </c>
      <c r="C17">
        <v>20</v>
      </c>
      <c r="D17">
        <v>350</v>
      </c>
    </row>
    <row r="20" spans="2:4">
      <c r="C20" s="281" t="s">
        <v>2500</v>
      </c>
    </row>
    <row r="21" spans="2:4">
      <c r="B21" t="s">
        <v>2266</v>
      </c>
      <c r="C21" s="281">
        <v>15</v>
      </c>
      <c r="D21">
        <v>120</v>
      </c>
    </row>
    <row r="22" spans="2:4">
      <c r="B22" t="s">
        <v>2267</v>
      </c>
      <c r="C22" s="281">
        <v>15</v>
      </c>
      <c r="D22">
        <v>60</v>
      </c>
    </row>
    <row r="23" spans="2:4">
      <c r="B23" t="s">
        <v>2268</v>
      </c>
      <c r="C23" s="281">
        <v>15</v>
      </c>
      <c r="D23">
        <v>20</v>
      </c>
    </row>
    <row r="25" spans="2:4">
      <c r="B25" s="288"/>
      <c r="C25" s="287" t="s">
        <v>2501</v>
      </c>
      <c r="D25" s="293">
        <f>+((C15*D15+C16*D16+C17*D17+C21*D21+C22*D22+C23*D23)/(D15+D16+D17+D21+D22+D23))</f>
        <v>10.212765957446809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70" zoomScaleNormal="70" zoomScalePageLayoutView="70" workbookViewId="0">
      <selection activeCell="B6" sqref="B6"/>
    </sheetView>
  </sheetViews>
  <sheetFormatPr defaultColWidth="11.42578125" defaultRowHeight="15"/>
  <cols>
    <col min="2" max="2" width="28.140625" customWidth="1"/>
    <col min="3" max="3" width="11.42578125" bestFit="1" customWidth="1"/>
    <col min="4" max="4" width="11.42578125" customWidth="1"/>
    <col min="5" max="5" width="14" customWidth="1"/>
    <col min="6" max="8" width="14.28515625" bestFit="1" customWidth="1"/>
    <col min="9" max="9" width="12.7109375" bestFit="1" customWidth="1"/>
  </cols>
  <sheetData>
    <row r="1" spans="1:10" ht="15.75">
      <c r="A1" s="42"/>
      <c r="B1" s="42"/>
      <c r="C1" s="42"/>
      <c r="D1" s="42"/>
      <c r="E1" s="42"/>
      <c r="F1" s="42"/>
      <c r="G1" s="42"/>
      <c r="H1" s="42"/>
      <c r="I1" s="42"/>
    </row>
    <row r="2" spans="1:10" ht="15.75">
      <c r="A2" s="42"/>
      <c r="B2" s="42"/>
      <c r="C2" s="42"/>
      <c r="D2" s="42"/>
      <c r="E2" s="42"/>
      <c r="F2" s="42"/>
      <c r="G2" s="42"/>
      <c r="H2" s="42"/>
      <c r="I2" s="42"/>
    </row>
    <row r="3" spans="1:10" ht="15.75">
      <c r="A3" s="42"/>
      <c r="B3" s="42"/>
      <c r="C3" s="42"/>
      <c r="D3" s="42"/>
      <c r="E3" s="42"/>
      <c r="F3" s="42"/>
      <c r="G3" s="42"/>
      <c r="H3" s="42"/>
      <c r="I3" s="42"/>
    </row>
    <row r="4" spans="1:10" s="35" customFormat="1" ht="15.75">
      <c r="A4" s="42"/>
      <c r="B4" s="42"/>
      <c r="C4" s="42"/>
      <c r="D4" s="42"/>
      <c r="E4" s="42"/>
      <c r="F4" s="42"/>
      <c r="G4" s="42"/>
      <c r="H4" s="42"/>
      <c r="I4" s="42"/>
    </row>
    <row r="5" spans="1:10" s="35" customFormat="1" ht="24" customHeight="1">
      <c r="A5" s="42"/>
      <c r="B5" s="42"/>
      <c r="C5" s="42"/>
      <c r="D5" s="42"/>
      <c r="E5" s="403" t="s">
        <v>105</v>
      </c>
      <c r="F5" s="404"/>
      <c r="G5" s="404"/>
      <c r="H5" s="404"/>
      <c r="I5" s="404"/>
    </row>
    <row r="6" spans="1:10" s="35" customFormat="1" ht="26.1" customHeight="1">
      <c r="A6" s="42"/>
      <c r="B6" s="42"/>
      <c r="C6" s="42"/>
      <c r="D6" s="42"/>
      <c r="E6" s="41" t="s">
        <v>108</v>
      </c>
      <c r="F6" s="40" t="s">
        <v>104</v>
      </c>
      <c r="G6" s="40" t="s">
        <v>103</v>
      </c>
      <c r="H6" s="40" t="s">
        <v>102</v>
      </c>
      <c r="I6" s="87"/>
    </row>
    <row r="7" spans="1:10" s="35" customFormat="1" ht="15.75">
      <c r="A7" s="42"/>
      <c r="B7" s="42"/>
      <c r="C7" s="42"/>
      <c r="D7" s="42"/>
      <c r="E7" s="39">
        <f>'Primary Hub'!B83</f>
        <v>0.15</v>
      </c>
      <c r="F7" s="38">
        <v>0</v>
      </c>
      <c r="G7" s="38">
        <v>0</v>
      </c>
      <c r="H7" s="38">
        <v>0</v>
      </c>
      <c r="I7" s="86"/>
    </row>
    <row r="8" spans="1:10" s="35" customFormat="1" ht="40.35" customHeight="1">
      <c r="A8" s="42"/>
      <c r="B8" s="42"/>
      <c r="C8" s="42"/>
      <c r="D8" s="42"/>
      <c r="E8" s="37"/>
      <c r="F8" s="36">
        <v>0.02</v>
      </c>
      <c r="G8" s="36">
        <v>0.02</v>
      </c>
      <c r="H8" s="36">
        <v>0.02</v>
      </c>
      <c r="I8" s="88"/>
      <c r="J8" s="85"/>
    </row>
    <row r="9" spans="1:10" s="35" customFormat="1" ht="15.75">
      <c r="A9" s="42"/>
      <c r="B9" s="42"/>
      <c r="C9" s="42"/>
      <c r="D9" s="42"/>
      <c r="E9" s="89"/>
      <c r="F9" s="90"/>
      <c r="G9" s="90"/>
      <c r="H9" s="90"/>
      <c r="I9" s="88"/>
    </row>
    <row r="10" spans="1:10" s="35" customFormat="1" ht="15.75">
      <c r="A10" s="42"/>
      <c r="B10" s="42"/>
      <c r="C10" s="42"/>
      <c r="D10" s="42"/>
      <c r="E10" s="89"/>
      <c r="F10" s="90"/>
      <c r="G10" s="90"/>
      <c r="H10" s="90"/>
      <c r="I10" s="88"/>
    </row>
    <row r="11" spans="1:10" s="35" customFormat="1" ht="15.75">
      <c r="A11" s="42"/>
      <c r="B11" s="101" t="s">
        <v>101</v>
      </c>
      <c r="C11" s="102"/>
      <c r="D11" s="103"/>
      <c r="E11" s="89"/>
      <c r="F11" s="90"/>
      <c r="G11" s="90"/>
      <c r="H11" s="90"/>
      <c r="I11" s="88"/>
    </row>
    <row r="12" spans="1:10" s="35" customFormat="1" ht="24" customHeight="1">
      <c r="A12" s="42"/>
      <c r="B12" s="405" t="s">
        <v>100</v>
      </c>
      <c r="C12" s="406"/>
      <c r="D12" s="407"/>
      <c r="E12" s="89"/>
      <c r="F12" s="90"/>
      <c r="G12" s="90"/>
      <c r="H12" s="90"/>
      <c r="I12" s="88"/>
    </row>
    <row r="13" spans="1:10" s="35" customFormat="1" ht="25.35" customHeight="1">
      <c r="A13" s="42"/>
      <c r="B13" s="104" t="s">
        <v>98</v>
      </c>
      <c r="C13" s="105">
        <f>'Primary Hub'!B86</f>
        <v>356146.44678671414</v>
      </c>
      <c r="D13" s="106" t="s">
        <v>99</v>
      </c>
      <c r="E13" s="91">
        <f>C13</f>
        <v>356146.44678671414</v>
      </c>
      <c r="F13" s="92">
        <f>E13*(1+F8)</f>
        <v>363269.3757224484</v>
      </c>
      <c r="G13" s="92">
        <f>F13*(1+G8)</f>
        <v>370534.76323689736</v>
      </c>
      <c r="H13" s="92">
        <f>G13*(1+H8)</f>
        <v>377945.45850163529</v>
      </c>
      <c r="I13" s="93" t="s">
        <v>99</v>
      </c>
    </row>
    <row r="14" spans="1:10" s="35" customFormat="1" ht="25.35" customHeight="1">
      <c r="A14" s="42"/>
      <c r="B14" s="104" t="s">
        <v>98</v>
      </c>
      <c r="C14" s="105">
        <f>'Primary Hub'!B87</f>
        <v>5935.7741131119019</v>
      </c>
      <c r="D14" s="106" t="s">
        <v>97</v>
      </c>
      <c r="E14" s="91">
        <f>C14</f>
        <v>5935.7741131119019</v>
      </c>
      <c r="F14" s="92">
        <f>E14*(1+F8)</f>
        <v>6054.4895953741398</v>
      </c>
      <c r="G14" s="92">
        <f>F14*(1+G8)</f>
        <v>6175.579387281623</v>
      </c>
      <c r="H14" s="92">
        <f>G14*(1+H8)</f>
        <v>6299.0909750272558</v>
      </c>
      <c r="I14" s="93" t="s">
        <v>96</v>
      </c>
    </row>
    <row r="15" spans="1:10" s="35" customFormat="1" ht="30" customHeight="1">
      <c r="A15" s="42"/>
      <c r="B15" s="408" t="s">
        <v>95</v>
      </c>
      <c r="C15" s="409"/>
      <c r="D15" s="410"/>
      <c r="E15" s="89"/>
      <c r="F15" s="90"/>
      <c r="G15" s="90"/>
      <c r="H15" s="90"/>
      <c r="I15" s="93"/>
    </row>
    <row r="16" spans="1:10" s="35" customFormat="1" ht="25.35" customHeight="1">
      <c r="A16" s="42"/>
      <c r="B16" s="104" t="s">
        <v>94</v>
      </c>
      <c r="C16" s="107">
        <f>'Primary Hub'!B100</f>
        <v>2641.100664342393</v>
      </c>
      <c r="D16" s="106" t="s">
        <v>16</v>
      </c>
      <c r="E16" s="94">
        <f>C16</f>
        <v>2641.100664342393</v>
      </c>
      <c r="F16" s="95">
        <f>E16*(1+F8)</f>
        <v>2693.9226776292408</v>
      </c>
      <c r="G16" s="95">
        <f>F16*(1+G8)</f>
        <v>2747.8011311818254</v>
      </c>
      <c r="H16" s="95">
        <f>G16*(1+H8)</f>
        <v>2802.7571538054622</v>
      </c>
      <c r="I16" s="93" t="s">
        <v>16</v>
      </c>
    </row>
    <row r="17" spans="1:9" s="35" customFormat="1" ht="25.35" customHeight="1">
      <c r="A17" s="42"/>
      <c r="B17" s="104" t="s">
        <v>93</v>
      </c>
      <c r="C17" s="107">
        <f>'Primary Hub'!B99</f>
        <v>45074.784671443507</v>
      </c>
      <c r="D17" s="106" t="s">
        <v>92</v>
      </c>
      <c r="E17" s="94">
        <f>C17</f>
        <v>45074.784671443507</v>
      </c>
      <c r="F17" s="95">
        <f>E17*(1+F8)</f>
        <v>45976.280364872378</v>
      </c>
      <c r="G17" s="95">
        <f>F17*(1+G8)</f>
        <v>46895.80597216983</v>
      </c>
      <c r="H17" s="95">
        <f>G17*(1+H8)</f>
        <v>47833.722091613228</v>
      </c>
      <c r="I17" s="93" t="s">
        <v>92</v>
      </c>
    </row>
    <row r="18" spans="1:9" s="35" customFormat="1" ht="25.35" customHeight="1">
      <c r="A18" s="42"/>
      <c r="B18" s="104" t="s">
        <v>106</v>
      </c>
      <c r="C18" s="108">
        <f>'Primary Hub'!F99</f>
        <v>60</v>
      </c>
      <c r="D18" s="106" t="s">
        <v>107</v>
      </c>
      <c r="E18" s="96"/>
      <c r="F18" s="97"/>
      <c r="G18" s="97"/>
      <c r="H18" s="97"/>
      <c r="I18" s="93"/>
    </row>
    <row r="19" spans="1:9" s="35" customFormat="1" ht="25.35" customHeight="1">
      <c r="A19" s="42"/>
      <c r="B19" s="109" t="s">
        <v>109</v>
      </c>
      <c r="C19" s="110">
        <f>'Primary Hub'!B114</f>
        <v>3.1852603869464637</v>
      </c>
      <c r="D19" s="111" t="s">
        <v>28</v>
      </c>
      <c r="E19" s="98">
        <f>C19</f>
        <v>3.1852603869464637</v>
      </c>
      <c r="F19" s="99">
        <f>E19*(1+F8)</f>
        <v>3.248965594685393</v>
      </c>
      <c r="G19" s="99">
        <f>F19*(1+G8)</f>
        <v>3.3139449065791009</v>
      </c>
      <c r="H19" s="99">
        <f>G19*(1+H8)</f>
        <v>3.380223804710683</v>
      </c>
      <c r="I19" s="100" t="s">
        <v>28</v>
      </c>
    </row>
    <row r="20" spans="1:9" s="35" customFormat="1" ht="15.75">
      <c r="A20" s="42"/>
      <c r="B20" s="42"/>
      <c r="C20" s="42"/>
      <c r="D20" s="42"/>
      <c r="E20" s="42"/>
      <c r="F20" s="42"/>
      <c r="G20" s="42"/>
      <c r="H20" s="42"/>
      <c r="I20" s="42"/>
    </row>
    <row r="21" spans="1:9" ht="15.75">
      <c r="A21" s="42"/>
      <c r="B21" s="42"/>
      <c r="C21" s="42"/>
      <c r="D21" s="42"/>
      <c r="E21" s="42"/>
      <c r="F21" s="42"/>
      <c r="G21" s="42"/>
      <c r="H21" s="42"/>
      <c r="I21" s="42"/>
    </row>
    <row r="22" spans="1:9" ht="15.75">
      <c r="A22" s="42"/>
      <c r="B22" s="42"/>
      <c r="C22" s="42"/>
      <c r="D22" s="42"/>
      <c r="E22" s="42"/>
      <c r="F22" s="42"/>
      <c r="G22" s="42"/>
      <c r="H22" s="42"/>
      <c r="I22" s="42"/>
    </row>
    <row r="23" spans="1:9">
      <c r="A23" s="43"/>
      <c r="B23" s="43"/>
      <c r="C23" s="43"/>
      <c r="D23" s="43"/>
      <c r="E23" s="43"/>
      <c r="F23" s="43"/>
      <c r="G23" s="43"/>
      <c r="H23" s="43"/>
      <c r="I23" s="43"/>
    </row>
    <row r="24" spans="1:9">
      <c r="A24" s="43"/>
      <c r="B24" s="43"/>
      <c r="C24" s="43"/>
      <c r="D24" s="43"/>
      <c r="E24" s="43"/>
      <c r="F24" s="43"/>
      <c r="G24" s="43"/>
      <c r="H24" s="43"/>
      <c r="I24" s="43"/>
    </row>
    <row r="25" spans="1:9">
      <c r="A25" s="43"/>
      <c r="B25" s="43"/>
      <c r="C25" s="43"/>
      <c r="D25" s="43"/>
      <c r="E25" s="43"/>
      <c r="F25" s="43"/>
      <c r="G25" s="43"/>
      <c r="H25" s="43"/>
      <c r="I25" s="43"/>
    </row>
  </sheetData>
  <mergeCells count="3">
    <mergeCell ref="E5:I5"/>
    <mergeCell ref="B12:D12"/>
    <mergeCell ref="B15:D15"/>
  </mergeCells>
  <phoneticPr fontId="19" type="noConversion"/>
  <pageMargins left="0.25" right="0.25" top="0.75" bottom="0.75" header="0.3" footer="0.3"/>
  <pageSetup orientation="landscape" horizontalDpi="4294967292" verticalDpi="4294967292"/>
  <headerFooter>
    <oddHeader>&amp;C&amp;"Helvetica,Bold"&amp;14CA Nimsoft Monitor_x000D_Message &amp; Metric Calculation_x000D_</oddHead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34" zoomScale="85" zoomScaleNormal="85" zoomScalePageLayoutView="85" workbookViewId="0">
      <selection activeCell="B6" sqref="B6"/>
    </sheetView>
  </sheetViews>
  <sheetFormatPr defaultColWidth="8.85546875" defaultRowHeight="15"/>
  <cols>
    <col min="1" max="1" width="24.42578125" customWidth="1"/>
    <col min="2" max="2" width="35.28515625" bestFit="1" customWidth="1"/>
    <col min="3" max="3" width="11.85546875" bestFit="1" customWidth="1"/>
    <col min="4" max="4" width="47.85546875" customWidth="1"/>
    <col min="5" max="5" width="37.42578125" customWidth="1"/>
    <col min="6" max="6" width="20.42578125" bestFit="1" customWidth="1"/>
    <col min="7" max="7" width="26.7109375" customWidth="1"/>
  </cols>
  <sheetData>
    <row r="1" spans="1:7">
      <c r="A1" s="190" t="s">
        <v>212</v>
      </c>
      <c r="B1" s="190" t="s">
        <v>1163</v>
      </c>
      <c r="C1" s="190" t="s">
        <v>1164</v>
      </c>
      <c r="D1" s="190" t="s">
        <v>1165</v>
      </c>
      <c r="E1" s="190" t="s">
        <v>307</v>
      </c>
      <c r="F1" s="190" t="s">
        <v>292</v>
      </c>
      <c r="G1" s="190" t="s">
        <v>243</v>
      </c>
    </row>
    <row r="2" spans="1:7">
      <c r="A2" s="188" t="s">
        <v>1089</v>
      </c>
      <c r="B2" s="181" t="s">
        <v>1091</v>
      </c>
      <c r="C2" s="181" t="s">
        <v>507</v>
      </c>
      <c r="D2" s="181" t="s">
        <v>1090</v>
      </c>
      <c r="E2" s="181"/>
      <c r="F2" s="182">
        <v>10</v>
      </c>
      <c r="G2" s="183" t="s">
        <v>2310</v>
      </c>
    </row>
    <row r="3" spans="1:7">
      <c r="A3" s="59" t="s">
        <v>505</v>
      </c>
      <c r="B3" s="185" t="s">
        <v>1093</v>
      </c>
      <c r="C3" s="185" t="s">
        <v>507</v>
      </c>
      <c r="D3" s="185" t="s">
        <v>1092</v>
      </c>
      <c r="E3" s="185"/>
      <c r="F3" s="128">
        <v>0</v>
      </c>
      <c r="G3" s="178"/>
    </row>
    <row r="4" spans="1:7">
      <c r="A4" s="133"/>
      <c r="B4" s="186" t="s">
        <v>1095</v>
      </c>
      <c r="C4" s="186" t="s">
        <v>507</v>
      </c>
      <c r="D4" s="186" t="s">
        <v>1094</v>
      </c>
      <c r="E4" s="186"/>
      <c r="F4" s="134">
        <v>0</v>
      </c>
      <c r="G4" s="187"/>
    </row>
    <row r="5" spans="1:7">
      <c r="A5" s="59" t="s">
        <v>511</v>
      </c>
      <c r="B5" s="185" t="s">
        <v>513</v>
      </c>
      <c r="C5" s="185" t="s">
        <v>507</v>
      </c>
      <c r="D5" s="185" t="s">
        <v>1096</v>
      </c>
      <c r="E5" s="185"/>
      <c r="F5" s="128">
        <v>5</v>
      </c>
      <c r="G5" s="178" t="s">
        <v>2311</v>
      </c>
    </row>
    <row r="6" spans="1:7">
      <c r="A6" s="130"/>
      <c r="B6" s="177" t="s">
        <v>1098</v>
      </c>
      <c r="C6" s="177" t="s">
        <v>507</v>
      </c>
      <c r="D6" s="177" t="s">
        <v>1097</v>
      </c>
      <c r="E6" s="177"/>
      <c r="F6" s="131">
        <v>0</v>
      </c>
      <c r="G6" s="179"/>
    </row>
    <row r="7" spans="1:7">
      <c r="A7" s="130"/>
      <c r="B7" s="177" t="s">
        <v>1100</v>
      </c>
      <c r="C7" s="177" t="s">
        <v>507</v>
      </c>
      <c r="D7" s="177" t="s">
        <v>1099</v>
      </c>
      <c r="E7" s="177"/>
      <c r="F7" s="131">
        <v>0</v>
      </c>
      <c r="G7" s="179"/>
    </row>
    <row r="8" spans="1:7">
      <c r="A8" s="130"/>
      <c r="B8" s="177" t="s">
        <v>505</v>
      </c>
      <c r="C8" s="177" t="s">
        <v>507</v>
      </c>
      <c r="D8" s="177" t="s">
        <v>1101</v>
      </c>
      <c r="E8" s="177"/>
      <c r="F8" s="131">
        <v>5</v>
      </c>
      <c r="G8" s="179"/>
    </row>
    <row r="9" spans="1:7">
      <c r="A9" s="133"/>
      <c r="B9" s="186" t="s">
        <v>1103</v>
      </c>
      <c r="C9" s="186" t="s">
        <v>507</v>
      </c>
      <c r="D9" s="186" t="s">
        <v>1102</v>
      </c>
      <c r="E9" s="186"/>
      <c r="F9" s="134">
        <v>5</v>
      </c>
      <c r="G9" s="187"/>
    </row>
    <row r="10" spans="1:7">
      <c r="A10" s="59" t="s">
        <v>1104</v>
      </c>
      <c r="B10" s="185"/>
      <c r="C10" s="185"/>
      <c r="D10" s="185"/>
      <c r="E10" s="185"/>
      <c r="F10" s="128">
        <v>15</v>
      </c>
      <c r="G10" s="178" t="s">
        <v>2312</v>
      </c>
    </row>
    <row r="11" spans="1:7">
      <c r="A11" s="130"/>
      <c r="B11" s="177"/>
      <c r="C11" s="177"/>
      <c r="D11" s="177"/>
      <c r="E11" s="177"/>
      <c r="F11" s="131">
        <v>15</v>
      </c>
      <c r="G11" s="179"/>
    </row>
    <row r="12" spans="1:7">
      <c r="A12" s="130"/>
      <c r="B12" s="177"/>
      <c r="C12" s="177"/>
      <c r="D12" s="177"/>
      <c r="E12" s="177"/>
      <c r="F12" s="131">
        <v>15</v>
      </c>
      <c r="G12" s="179"/>
    </row>
    <row r="13" spans="1:7">
      <c r="A13" s="130"/>
      <c r="B13" s="177"/>
      <c r="C13" s="177"/>
      <c r="D13" s="177"/>
      <c r="E13" s="177"/>
      <c r="F13" s="131">
        <v>15</v>
      </c>
      <c r="G13" s="179"/>
    </row>
    <row r="14" spans="1:7">
      <c r="A14" s="130"/>
      <c r="B14" s="177"/>
      <c r="C14" s="177"/>
      <c r="D14" s="177"/>
      <c r="E14" s="177"/>
      <c r="F14" s="131">
        <v>15</v>
      </c>
      <c r="G14" s="179"/>
    </row>
    <row r="15" spans="1:7">
      <c r="A15" s="130"/>
      <c r="B15" s="177"/>
      <c r="C15" s="177"/>
      <c r="D15" s="177"/>
      <c r="E15" s="177"/>
      <c r="F15" s="131">
        <v>15</v>
      </c>
      <c r="G15" s="179"/>
    </row>
    <row r="16" spans="1:7">
      <c r="A16" s="133"/>
      <c r="B16" s="186" t="s">
        <v>2276</v>
      </c>
      <c r="C16" s="186"/>
      <c r="D16" s="186"/>
      <c r="E16" s="186"/>
      <c r="F16" s="134">
        <v>15</v>
      </c>
      <c r="G16" s="187"/>
    </row>
    <row r="17" spans="1:7">
      <c r="A17" s="59" t="s">
        <v>248</v>
      </c>
      <c r="B17" s="185" t="s">
        <v>1106</v>
      </c>
      <c r="C17" s="185" t="s">
        <v>507</v>
      </c>
      <c r="D17" s="185" t="s">
        <v>1105</v>
      </c>
      <c r="E17" s="185"/>
      <c r="F17" s="128">
        <v>0</v>
      </c>
      <c r="G17" s="178" t="s">
        <v>2313</v>
      </c>
    </row>
    <row r="18" spans="1:7">
      <c r="A18" s="130"/>
      <c r="B18" s="177" t="s">
        <v>617</v>
      </c>
      <c r="C18" s="177" t="s">
        <v>507</v>
      </c>
      <c r="D18" s="177" t="s">
        <v>1107</v>
      </c>
      <c r="E18" s="177"/>
      <c r="F18" s="131">
        <v>0</v>
      </c>
      <c r="G18" s="179"/>
    </row>
    <row r="19" spans="1:7">
      <c r="A19" s="130"/>
      <c r="B19" s="177" t="s">
        <v>1109</v>
      </c>
      <c r="C19" s="177" t="s">
        <v>526</v>
      </c>
      <c r="D19" s="177" t="s">
        <v>1108</v>
      </c>
      <c r="E19" s="177"/>
      <c r="F19" s="131">
        <v>0</v>
      </c>
      <c r="G19" s="179"/>
    </row>
    <row r="20" spans="1:7">
      <c r="A20" s="130"/>
      <c r="B20" s="177" t="s">
        <v>1111</v>
      </c>
      <c r="C20" s="177" t="s">
        <v>529</v>
      </c>
      <c r="D20" s="177" t="s">
        <v>1110</v>
      </c>
      <c r="E20" s="177"/>
      <c r="F20" s="131">
        <v>0</v>
      </c>
      <c r="G20" s="179"/>
    </row>
    <row r="21" spans="1:7">
      <c r="A21" s="130"/>
      <c r="B21" s="177" t="s">
        <v>1113</v>
      </c>
      <c r="C21" s="177" t="s">
        <v>529</v>
      </c>
      <c r="D21" s="177" t="s">
        <v>1112</v>
      </c>
      <c r="E21" s="177"/>
      <c r="F21" s="131">
        <v>0</v>
      </c>
      <c r="G21" s="179"/>
    </row>
    <row r="22" spans="1:7">
      <c r="A22" s="130"/>
      <c r="B22" s="177" t="s">
        <v>1115</v>
      </c>
      <c r="C22" s="177" t="s">
        <v>507</v>
      </c>
      <c r="D22" s="177" t="s">
        <v>1114</v>
      </c>
      <c r="E22" s="177"/>
      <c r="F22" s="131">
        <v>0</v>
      </c>
      <c r="G22" s="179"/>
    </row>
    <row r="23" spans="1:7">
      <c r="A23" s="130"/>
      <c r="B23" s="177" t="s">
        <v>1117</v>
      </c>
      <c r="C23" s="177" t="s">
        <v>268</v>
      </c>
      <c r="D23" s="177" t="s">
        <v>1116</v>
      </c>
      <c r="E23" s="177"/>
      <c r="F23" s="131">
        <v>0</v>
      </c>
      <c r="G23" s="179"/>
    </row>
    <row r="24" spans="1:7">
      <c r="A24" s="130"/>
      <c r="B24" s="177" t="s">
        <v>1119</v>
      </c>
      <c r="C24" s="177" t="s">
        <v>507</v>
      </c>
      <c r="D24" s="177" t="s">
        <v>1118</v>
      </c>
      <c r="E24" s="177"/>
      <c r="F24" s="131">
        <v>5</v>
      </c>
      <c r="G24" s="179"/>
    </row>
    <row r="25" spans="1:7">
      <c r="A25" s="130"/>
      <c r="B25" s="177" t="s">
        <v>1121</v>
      </c>
      <c r="C25" s="177" t="s">
        <v>529</v>
      </c>
      <c r="D25" s="177" t="s">
        <v>1120</v>
      </c>
      <c r="E25" s="177"/>
      <c r="F25" s="131">
        <v>0</v>
      </c>
      <c r="G25" s="179"/>
    </row>
    <row r="26" spans="1:7">
      <c r="A26" s="130"/>
      <c r="B26" s="177" t="s">
        <v>1123</v>
      </c>
      <c r="C26" s="177" t="s">
        <v>507</v>
      </c>
      <c r="D26" s="177" t="s">
        <v>1122</v>
      </c>
      <c r="E26" s="177"/>
      <c r="F26" s="131">
        <v>0</v>
      </c>
      <c r="G26" s="179"/>
    </row>
    <row r="27" spans="1:7">
      <c r="A27" s="130"/>
      <c r="B27" s="177" t="s">
        <v>1125</v>
      </c>
      <c r="C27" s="177" t="s">
        <v>529</v>
      </c>
      <c r="D27" s="177" t="s">
        <v>1124</v>
      </c>
      <c r="E27" s="177"/>
      <c r="F27" s="131">
        <v>0</v>
      </c>
      <c r="G27" s="179"/>
    </row>
    <row r="28" spans="1:7">
      <c r="A28" s="130"/>
      <c r="B28" s="177" t="s">
        <v>1127</v>
      </c>
      <c r="C28" s="177" t="s">
        <v>268</v>
      </c>
      <c r="D28" s="177" t="s">
        <v>1126</v>
      </c>
      <c r="E28" s="177"/>
      <c r="F28" s="131">
        <v>0</v>
      </c>
      <c r="G28" s="179"/>
    </row>
    <row r="29" spans="1:7">
      <c r="A29" s="130"/>
      <c r="B29" s="177" t="s">
        <v>1129</v>
      </c>
      <c r="C29" s="177" t="s">
        <v>529</v>
      </c>
      <c r="D29" s="177" t="s">
        <v>1128</v>
      </c>
      <c r="E29" s="177"/>
      <c r="F29" s="131">
        <v>0</v>
      </c>
      <c r="G29" s="179"/>
    </row>
    <row r="30" spans="1:7">
      <c r="A30" s="130"/>
      <c r="B30" s="177" t="s">
        <v>1131</v>
      </c>
      <c r="C30" s="177" t="s">
        <v>507</v>
      </c>
      <c r="D30" s="177" t="s">
        <v>1130</v>
      </c>
      <c r="E30" s="177"/>
      <c r="F30" s="131">
        <v>0</v>
      </c>
      <c r="G30" s="179"/>
    </row>
    <row r="31" spans="1:7">
      <c r="A31" s="130"/>
      <c r="B31" s="177" t="s">
        <v>1133</v>
      </c>
      <c r="C31" s="177" t="s">
        <v>507</v>
      </c>
      <c r="D31" s="177" t="s">
        <v>1132</v>
      </c>
      <c r="E31" s="177"/>
      <c r="F31" s="131">
        <v>0</v>
      </c>
      <c r="G31" s="179"/>
    </row>
    <row r="32" spans="1:7">
      <c r="A32" s="130"/>
      <c r="B32" s="177" t="s">
        <v>1135</v>
      </c>
      <c r="C32" s="177" t="s">
        <v>507</v>
      </c>
      <c r="D32" s="177" t="s">
        <v>1134</v>
      </c>
      <c r="E32" s="177"/>
      <c r="F32" s="131">
        <v>5</v>
      </c>
      <c r="G32" s="179"/>
    </row>
    <row r="33" spans="1:7">
      <c r="A33" s="130"/>
      <c r="B33" s="177" t="s">
        <v>1137</v>
      </c>
      <c r="C33" s="177" t="s">
        <v>507</v>
      </c>
      <c r="D33" s="177" t="s">
        <v>1136</v>
      </c>
      <c r="E33" s="177"/>
      <c r="F33" s="131">
        <v>0</v>
      </c>
      <c r="G33" s="179"/>
    </row>
    <row r="34" spans="1:7">
      <c r="A34" s="130"/>
      <c r="B34" s="177" t="s">
        <v>1139</v>
      </c>
      <c r="C34" s="177" t="s">
        <v>507</v>
      </c>
      <c r="D34" s="177" t="s">
        <v>1138</v>
      </c>
      <c r="E34" s="177"/>
      <c r="F34" s="131">
        <v>0</v>
      </c>
      <c r="G34" s="179"/>
    </row>
    <row r="35" spans="1:7">
      <c r="A35" s="130"/>
      <c r="B35" s="177" t="s">
        <v>1141</v>
      </c>
      <c r="C35" s="177" t="s">
        <v>507</v>
      </c>
      <c r="D35" s="177" t="s">
        <v>1140</v>
      </c>
      <c r="E35" s="177"/>
      <c r="F35" s="131">
        <v>0</v>
      </c>
      <c r="G35" s="179"/>
    </row>
    <row r="36" spans="1:7">
      <c r="A36" s="130"/>
      <c r="B36" s="177" t="s">
        <v>1143</v>
      </c>
      <c r="C36" s="177" t="s">
        <v>507</v>
      </c>
      <c r="D36" s="177" t="s">
        <v>1142</v>
      </c>
      <c r="E36" s="177"/>
      <c r="F36" s="131">
        <v>0</v>
      </c>
      <c r="G36" s="179"/>
    </row>
    <row r="37" spans="1:7">
      <c r="A37" s="130"/>
      <c r="B37" s="177" t="s">
        <v>1145</v>
      </c>
      <c r="C37" s="177" t="s">
        <v>507</v>
      </c>
      <c r="D37" s="177" t="s">
        <v>1144</v>
      </c>
      <c r="E37" s="177"/>
      <c r="F37" s="131">
        <v>0</v>
      </c>
      <c r="G37" s="179"/>
    </row>
    <row r="38" spans="1:7">
      <c r="A38" s="130"/>
      <c r="B38" s="177" t="s">
        <v>1147</v>
      </c>
      <c r="C38" s="177" t="s">
        <v>268</v>
      </c>
      <c r="D38" s="177" t="s">
        <v>1146</v>
      </c>
      <c r="E38" s="177"/>
      <c r="F38" s="131">
        <v>0</v>
      </c>
      <c r="G38" s="179"/>
    </row>
    <row r="39" spans="1:7">
      <c r="A39" s="130"/>
      <c r="B39" s="177" t="s">
        <v>1149</v>
      </c>
      <c r="C39" s="177" t="s">
        <v>507</v>
      </c>
      <c r="D39" s="177" t="s">
        <v>1148</v>
      </c>
      <c r="E39" s="177"/>
      <c r="F39" s="131">
        <v>0</v>
      </c>
      <c r="G39" s="179"/>
    </row>
    <row r="40" spans="1:7">
      <c r="A40" s="130"/>
      <c r="B40" s="177" t="s">
        <v>1151</v>
      </c>
      <c r="C40" s="177" t="s">
        <v>507</v>
      </c>
      <c r="D40" s="177" t="s">
        <v>1150</v>
      </c>
      <c r="E40" s="177"/>
      <c r="F40" s="131">
        <v>0</v>
      </c>
      <c r="G40" s="179"/>
    </row>
    <row r="41" spans="1:7">
      <c r="A41" s="130"/>
      <c r="B41" s="177" t="s">
        <v>1153</v>
      </c>
      <c r="C41" s="177" t="s">
        <v>526</v>
      </c>
      <c r="D41" s="177" t="s">
        <v>1152</v>
      </c>
      <c r="E41" s="177"/>
      <c r="F41" s="131">
        <v>0</v>
      </c>
      <c r="G41" s="179"/>
    </row>
    <row r="42" spans="1:7">
      <c r="A42" s="130"/>
      <c r="B42" s="177" t="s">
        <v>1155</v>
      </c>
      <c r="C42" s="177" t="s">
        <v>268</v>
      </c>
      <c r="D42" s="177" t="s">
        <v>1154</v>
      </c>
      <c r="E42" s="177"/>
      <c r="F42" s="131">
        <v>0</v>
      </c>
      <c r="G42" s="179"/>
    </row>
    <row r="43" spans="1:7">
      <c r="A43" s="130"/>
      <c r="B43" s="177" t="s">
        <v>1157</v>
      </c>
      <c r="C43" s="177" t="s">
        <v>268</v>
      </c>
      <c r="D43" s="177" t="s">
        <v>1156</v>
      </c>
      <c r="E43" s="177"/>
      <c r="F43" s="131">
        <v>0</v>
      </c>
      <c r="G43" s="179"/>
    </row>
    <row r="44" spans="1:7">
      <c r="A44" s="130"/>
      <c r="B44" s="177" t="s">
        <v>1159</v>
      </c>
      <c r="C44" s="177" t="s">
        <v>507</v>
      </c>
      <c r="D44" s="177" t="s">
        <v>1158</v>
      </c>
      <c r="E44" s="177"/>
      <c r="F44" s="131">
        <v>0</v>
      </c>
      <c r="G44" s="179"/>
    </row>
    <row r="45" spans="1:7">
      <c r="A45" s="133"/>
      <c r="B45" s="186" t="s">
        <v>1161</v>
      </c>
      <c r="C45" s="186" t="s">
        <v>268</v>
      </c>
      <c r="D45" s="186" t="s">
        <v>1160</v>
      </c>
      <c r="E45" s="186"/>
      <c r="F45" s="134">
        <v>0</v>
      </c>
      <c r="G45" s="187"/>
    </row>
    <row r="46" spans="1:7">
      <c r="A46" s="188" t="s">
        <v>2277</v>
      </c>
      <c r="B46" s="182"/>
      <c r="C46" s="181" t="s">
        <v>507</v>
      </c>
      <c r="D46" s="181" t="s">
        <v>2276</v>
      </c>
      <c r="E46" s="181"/>
      <c r="F46" s="182">
        <v>0</v>
      </c>
      <c r="G46" s="183" t="s">
        <v>2309</v>
      </c>
    </row>
    <row r="47" spans="1:7">
      <c r="A47" s="188" t="s">
        <v>581</v>
      </c>
      <c r="B47" s="181" t="s">
        <v>1162</v>
      </c>
      <c r="C47" s="181" t="s">
        <v>507</v>
      </c>
      <c r="D47" s="181" t="s">
        <v>1162</v>
      </c>
      <c r="E47" s="181"/>
      <c r="F47" s="182">
        <v>50</v>
      </c>
      <c r="G47" s="191"/>
    </row>
    <row r="48" spans="1:7">
      <c r="A48" s="188"/>
      <c r="B48" s="181" t="s">
        <v>2276</v>
      </c>
      <c r="C48" s="181"/>
      <c r="D48" s="181"/>
      <c r="E48" s="181"/>
      <c r="F48" s="182">
        <v>50</v>
      </c>
      <c r="G48" s="191"/>
    </row>
    <row r="49" spans="1:6">
      <c r="E49" s="138" t="s">
        <v>159</v>
      </c>
      <c r="F49" s="164">
        <f>SUM(F2:F48)</f>
        <v>240</v>
      </c>
    </row>
    <row r="51" spans="1:6" ht="30">
      <c r="A51" s="285" t="s">
        <v>497</v>
      </c>
      <c r="B51" s="297">
        <v>1</v>
      </c>
    </row>
  </sheetData>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opLeftCell="A67" zoomScale="85" zoomScaleNormal="85" zoomScalePageLayoutView="85" workbookViewId="0">
      <selection activeCell="B91" sqref="B91"/>
    </sheetView>
  </sheetViews>
  <sheetFormatPr defaultColWidth="8.85546875" defaultRowHeight="15"/>
  <cols>
    <col min="1" max="1" width="24.42578125" customWidth="1"/>
    <col min="2" max="2" width="35.5703125" customWidth="1"/>
    <col min="3" max="3" width="11.85546875" bestFit="1" customWidth="1"/>
    <col min="4" max="4" width="21" customWidth="1"/>
    <col min="5" max="5" width="18.28515625" customWidth="1"/>
    <col min="6" max="6" width="20.42578125" bestFit="1" customWidth="1"/>
    <col min="7" max="9" width="20.42578125" customWidth="1"/>
    <col min="10" max="10" width="26.7109375" customWidth="1"/>
  </cols>
  <sheetData>
    <row r="1" spans="1:10">
      <c r="A1" s="190" t="s">
        <v>212</v>
      </c>
      <c r="B1" s="190" t="s">
        <v>1163</v>
      </c>
      <c r="C1" s="190" t="s">
        <v>218</v>
      </c>
      <c r="D1" s="190" t="s">
        <v>1165</v>
      </c>
      <c r="E1" s="190" t="s">
        <v>307</v>
      </c>
      <c r="F1" s="190" t="s">
        <v>292</v>
      </c>
      <c r="G1" s="190" t="s">
        <v>2292</v>
      </c>
      <c r="H1" s="126" t="s">
        <v>2350</v>
      </c>
      <c r="I1" s="190" t="s">
        <v>3923</v>
      </c>
      <c r="J1" s="190" t="s">
        <v>243</v>
      </c>
    </row>
    <row r="2" spans="1:10">
      <c r="A2" s="192" t="s">
        <v>175</v>
      </c>
      <c r="B2" s="193" t="s">
        <v>1421</v>
      </c>
      <c r="C2" s="193"/>
      <c r="D2" s="193"/>
      <c r="E2" s="193"/>
      <c r="F2" s="193">
        <v>0</v>
      </c>
      <c r="G2" s="193">
        <f>+F2</f>
        <v>0</v>
      </c>
      <c r="H2" s="240"/>
      <c r="I2" s="193"/>
      <c r="J2" s="194"/>
    </row>
    <row r="3" spans="1:10">
      <c r="A3" s="195"/>
      <c r="B3" s="196" t="s">
        <v>1422</v>
      </c>
      <c r="C3" s="196" t="s">
        <v>1423</v>
      </c>
      <c r="D3" s="196"/>
      <c r="E3" s="196"/>
      <c r="F3" s="196">
        <v>0</v>
      </c>
      <c r="G3" s="196">
        <f>+F3</f>
        <v>0</v>
      </c>
      <c r="H3" s="240"/>
      <c r="I3" s="196"/>
      <c r="J3" s="197"/>
    </row>
    <row r="4" spans="1:10">
      <c r="A4" s="195"/>
      <c r="B4" s="196" t="s">
        <v>1424</v>
      </c>
      <c r="C4" s="196" t="s">
        <v>1423</v>
      </c>
      <c r="D4" s="196"/>
      <c r="E4" s="196"/>
      <c r="F4" s="196">
        <v>0</v>
      </c>
      <c r="G4" s="196">
        <f t="shared" ref="G4:G28" si="0">+F4</f>
        <v>0</v>
      </c>
      <c r="H4" s="240"/>
      <c r="I4" s="196"/>
      <c r="J4" s="197"/>
    </row>
    <row r="5" spans="1:10">
      <c r="A5" s="195"/>
      <c r="B5" s="196" t="s">
        <v>1425</v>
      </c>
      <c r="C5" s="196"/>
      <c r="D5" s="196"/>
      <c r="E5" s="196"/>
      <c r="F5" s="244">
        <v>0</v>
      </c>
      <c r="G5" s="196">
        <f t="shared" si="0"/>
        <v>0</v>
      </c>
      <c r="H5" s="240"/>
      <c r="I5" s="196"/>
      <c r="J5" s="197"/>
    </row>
    <row r="6" spans="1:10">
      <c r="A6" s="195"/>
      <c r="B6" s="196" t="s">
        <v>1426</v>
      </c>
      <c r="C6" s="196"/>
      <c r="D6" s="196"/>
      <c r="E6" s="196"/>
      <c r="F6" s="244">
        <v>0</v>
      </c>
      <c r="G6" s="196">
        <f t="shared" si="0"/>
        <v>0</v>
      </c>
      <c r="H6" s="240"/>
      <c r="I6" s="196"/>
      <c r="J6" s="197"/>
    </row>
    <row r="7" spans="1:10">
      <c r="A7" s="195"/>
      <c r="B7" s="196" t="s">
        <v>1427</v>
      </c>
      <c r="C7" s="196"/>
      <c r="D7" s="196"/>
      <c r="E7" s="196"/>
      <c r="F7" s="244">
        <v>0</v>
      </c>
      <c r="G7" s="196">
        <f t="shared" si="0"/>
        <v>0</v>
      </c>
      <c r="H7" s="240"/>
      <c r="I7" s="196"/>
      <c r="J7" s="197"/>
    </row>
    <row r="8" spans="1:10">
      <c r="A8" s="195"/>
      <c r="B8" s="196" t="s">
        <v>1428</v>
      </c>
      <c r="C8" s="196" t="s">
        <v>1423</v>
      </c>
      <c r="D8" s="196"/>
      <c r="E8" s="196"/>
      <c r="F8" s="244">
        <v>1</v>
      </c>
      <c r="G8" s="196">
        <f t="shared" si="0"/>
        <v>1</v>
      </c>
      <c r="H8" s="240" t="s">
        <v>2322</v>
      </c>
      <c r="I8" s="196"/>
      <c r="J8" s="197"/>
    </row>
    <row r="9" spans="1:10">
      <c r="A9" s="195"/>
      <c r="B9" s="196" t="s">
        <v>1429</v>
      </c>
      <c r="C9" s="196" t="s">
        <v>1423</v>
      </c>
      <c r="D9" s="196"/>
      <c r="E9" s="196"/>
      <c r="F9" s="196">
        <v>0</v>
      </c>
      <c r="G9" s="196">
        <f t="shared" si="0"/>
        <v>0</v>
      </c>
      <c r="H9" s="240"/>
      <c r="I9" s="196"/>
      <c r="J9" s="197"/>
    </row>
    <row r="10" spans="1:10">
      <c r="A10" s="195"/>
      <c r="B10" s="196" t="s">
        <v>1430</v>
      </c>
      <c r="C10" s="196" t="s">
        <v>1423</v>
      </c>
      <c r="D10" s="196"/>
      <c r="E10" s="196"/>
      <c r="F10" s="244">
        <v>0</v>
      </c>
      <c r="G10" s="196">
        <f t="shared" si="0"/>
        <v>0</v>
      </c>
      <c r="H10" s="240"/>
      <c r="I10" s="196"/>
      <c r="J10" s="197"/>
    </row>
    <row r="11" spans="1:10">
      <c r="A11" s="195"/>
      <c r="B11" s="196" t="s">
        <v>1431</v>
      </c>
      <c r="C11" s="196"/>
      <c r="D11" s="196"/>
      <c r="E11" s="196"/>
      <c r="F11" s="244">
        <v>0</v>
      </c>
      <c r="G11" s="196">
        <f t="shared" si="0"/>
        <v>0</v>
      </c>
      <c r="H11" s="240"/>
      <c r="I11" s="196"/>
      <c r="J11" s="197"/>
    </row>
    <row r="12" spans="1:10">
      <c r="A12" s="195"/>
      <c r="B12" s="196" t="s">
        <v>1432</v>
      </c>
      <c r="C12" s="196" t="s">
        <v>1423</v>
      </c>
      <c r="D12" s="196"/>
      <c r="E12" s="196"/>
      <c r="F12" s="196">
        <v>0</v>
      </c>
      <c r="G12" s="196">
        <f t="shared" si="0"/>
        <v>0</v>
      </c>
      <c r="H12" s="240"/>
      <c r="I12" s="196"/>
      <c r="J12" s="197"/>
    </row>
    <row r="13" spans="1:10">
      <c r="A13" s="195"/>
      <c r="B13" s="196" t="s">
        <v>1433</v>
      </c>
      <c r="C13" s="196" t="s">
        <v>1423</v>
      </c>
      <c r="D13" s="196"/>
      <c r="E13" s="196"/>
      <c r="F13" s="244">
        <v>0</v>
      </c>
      <c r="G13" s="196">
        <f t="shared" si="0"/>
        <v>0</v>
      </c>
      <c r="H13" s="240"/>
      <c r="I13" s="196"/>
      <c r="J13" s="197"/>
    </row>
    <row r="14" spans="1:10">
      <c r="A14" s="195"/>
      <c r="B14" s="196" t="s">
        <v>1434</v>
      </c>
      <c r="C14" s="196"/>
      <c r="D14" s="196"/>
      <c r="E14" s="196"/>
      <c r="F14" s="244">
        <v>0</v>
      </c>
      <c r="G14" s="196">
        <f t="shared" si="0"/>
        <v>0</v>
      </c>
      <c r="H14" s="240"/>
      <c r="I14" s="196"/>
      <c r="J14" s="197"/>
    </row>
    <row r="15" spans="1:10">
      <c r="A15" s="195"/>
      <c r="B15" s="196" t="s">
        <v>1435</v>
      </c>
      <c r="C15" s="196"/>
      <c r="D15" s="196"/>
      <c r="E15" s="196"/>
      <c r="F15" s="244">
        <v>0</v>
      </c>
      <c r="G15" s="196">
        <f t="shared" si="0"/>
        <v>0</v>
      </c>
      <c r="H15" s="240"/>
      <c r="I15" s="196"/>
      <c r="J15" s="197"/>
    </row>
    <row r="16" spans="1:10">
      <c r="A16" s="195"/>
      <c r="B16" s="196" t="s">
        <v>1436</v>
      </c>
      <c r="C16" s="196"/>
      <c r="D16" s="196"/>
      <c r="E16" s="196"/>
      <c r="F16" s="244">
        <v>0</v>
      </c>
      <c r="G16" s="196">
        <f t="shared" si="0"/>
        <v>0</v>
      </c>
      <c r="H16" s="240"/>
      <c r="I16" s="196"/>
      <c r="J16" s="197"/>
    </row>
    <row r="17" spans="1:10">
      <c r="A17" s="195"/>
      <c r="B17" s="196" t="s">
        <v>1437</v>
      </c>
      <c r="C17" s="196"/>
      <c r="D17" s="196"/>
      <c r="E17" s="196"/>
      <c r="F17" s="244">
        <v>0</v>
      </c>
      <c r="G17" s="196">
        <f t="shared" si="0"/>
        <v>0</v>
      </c>
      <c r="H17" s="240"/>
      <c r="I17" s="196"/>
      <c r="J17" s="197"/>
    </row>
    <row r="18" spans="1:10">
      <c r="A18" s="195"/>
      <c r="B18" s="196" t="s">
        <v>1438</v>
      </c>
      <c r="C18" s="196"/>
      <c r="D18" s="196"/>
      <c r="E18" s="196"/>
      <c r="F18" s="244">
        <v>0</v>
      </c>
      <c r="G18" s="196">
        <f t="shared" si="0"/>
        <v>0</v>
      </c>
      <c r="H18" s="240"/>
      <c r="I18" s="196"/>
      <c r="J18" s="197"/>
    </row>
    <row r="19" spans="1:10">
      <c r="A19" s="195"/>
      <c r="B19" s="196" t="s">
        <v>1439</v>
      </c>
      <c r="C19" s="196"/>
      <c r="D19" s="196"/>
      <c r="E19" s="196"/>
      <c r="F19" s="244">
        <v>0</v>
      </c>
      <c r="G19" s="196">
        <f t="shared" si="0"/>
        <v>0</v>
      </c>
      <c r="H19" s="240"/>
      <c r="I19" s="196"/>
      <c r="J19" s="197"/>
    </row>
    <row r="20" spans="1:10">
      <c r="A20" s="195"/>
      <c r="B20" s="196" t="s">
        <v>1440</v>
      </c>
      <c r="C20" s="196"/>
      <c r="D20" s="196"/>
      <c r="E20" s="196"/>
      <c r="F20" s="244">
        <v>0</v>
      </c>
      <c r="G20" s="196">
        <f t="shared" si="0"/>
        <v>0</v>
      </c>
      <c r="H20" s="240"/>
      <c r="I20" s="196"/>
      <c r="J20" s="197"/>
    </row>
    <row r="21" spans="1:10">
      <c r="A21" s="198"/>
      <c r="B21" s="199" t="s">
        <v>1441</v>
      </c>
      <c r="C21" s="199" t="s">
        <v>1423</v>
      </c>
      <c r="D21" s="199"/>
      <c r="E21" s="199"/>
      <c r="F21" s="199">
        <v>1</v>
      </c>
      <c r="G21" s="199">
        <f t="shared" si="0"/>
        <v>1</v>
      </c>
      <c r="H21" s="241" t="s">
        <v>2322</v>
      </c>
      <c r="I21" s="199"/>
      <c r="J21" s="200"/>
    </row>
    <row r="22" spans="1:10">
      <c r="A22" s="192" t="s">
        <v>1442</v>
      </c>
      <c r="B22" s="193" t="s">
        <v>1443</v>
      </c>
      <c r="C22" s="193" t="s">
        <v>218</v>
      </c>
      <c r="D22" s="193"/>
      <c r="E22" s="193"/>
      <c r="F22" s="244">
        <v>0</v>
      </c>
      <c r="G22" s="196">
        <f t="shared" si="0"/>
        <v>0</v>
      </c>
      <c r="H22" s="240"/>
      <c r="I22" s="196"/>
      <c r="J22" s="194"/>
    </row>
    <row r="23" spans="1:10">
      <c r="A23" s="195"/>
      <c r="B23" s="196" t="s">
        <v>1444</v>
      </c>
      <c r="C23" s="196" t="s">
        <v>219</v>
      </c>
      <c r="D23" s="196"/>
      <c r="E23" s="196"/>
      <c r="F23" s="244">
        <v>0</v>
      </c>
      <c r="G23" s="196">
        <f t="shared" si="0"/>
        <v>0</v>
      </c>
      <c r="H23" s="240"/>
      <c r="I23" s="196"/>
      <c r="J23" s="197"/>
    </row>
    <row r="24" spans="1:10">
      <c r="A24" s="195"/>
      <c r="B24" s="196" t="s">
        <v>1445</v>
      </c>
      <c r="C24" s="196" t="s">
        <v>219</v>
      </c>
      <c r="D24" s="196"/>
      <c r="E24" s="196"/>
      <c r="F24" s="244">
        <v>0</v>
      </c>
      <c r="G24" s="196">
        <f t="shared" si="0"/>
        <v>0</v>
      </c>
      <c r="H24" s="240"/>
      <c r="I24" s="196"/>
      <c r="J24" s="197"/>
    </row>
    <row r="25" spans="1:10">
      <c r="A25" s="195"/>
      <c r="B25" s="196" t="s">
        <v>1432</v>
      </c>
      <c r="C25" s="196" t="s">
        <v>1423</v>
      </c>
      <c r="D25" s="196"/>
      <c r="E25" s="196"/>
      <c r="F25" s="244">
        <v>0</v>
      </c>
      <c r="G25" s="196">
        <f t="shared" si="0"/>
        <v>0</v>
      </c>
      <c r="H25" s="240"/>
      <c r="I25" s="196"/>
      <c r="J25" s="197"/>
    </row>
    <row r="26" spans="1:10">
      <c r="A26" s="195"/>
      <c r="B26" s="196" t="s">
        <v>1433</v>
      </c>
      <c r="C26" s="196" t="s">
        <v>1423</v>
      </c>
      <c r="D26" s="196"/>
      <c r="E26" s="196"/>
      <c r="F26" s="244">
        <v>0</v>
      </c>
      <c r="G26" s="196">
        <f t="shared" si="0"/>
        <v>0</v>
      </c>
      <c r="H26" s="240"/>
      <c r="I26" s="196"/>
      <c r="J26" s="197"/>
    </row>
    <row r="27" spans="1:10">
      <c r="A27" s="195"/>
      <c r="B27" s="196" t="s">
        <v>1446</v>
      </c>
      <c r="C27" s="196" t="s">
        <v>249</v>
      </c>
      <c r="D27" s="196"/>
      <c r="E27" s="196"/>
      <c r="F27" s="244">
        <v>1</v>
      </c>
      <c r="G27" s="196">
        <f t="shared" si="0"/>
        <v>1</v>
      </c>
      <c r="H27" s="240" t="s">
        <v>2322</v>
      </c>
      <c r="I27" s="196"/>
      <c r="J27" s="197"/>
    </row>
    <row r="28" spans="1:10">
      <c r="A28" s="198"/>
      <c r="B28" s="199" t="s">
        <v>1447</v>
      </c>
      <c r="C28" s="199" t="s">
        <v>249</v>
      </c>
      <c r="D28" s="199"/>
      <c r="E28" s="199"/>
      <c r="F28" s="244">
        <v>0</v>
      </c>
      <c r="G28" s="196">
        <f t="shared" si="0"/>
        <v>0</v>
      </c>
      <c r="H28" s="241"/>
      <c r="I28" s="196"/>
      <c r="J28" s="200"/>
    </row>
    <row r="29" spans="1:10">
      <c r="A29" s="192" t="s">
        <v>1448</v>
      </c>
      <c r="B29" s="193" t="s">
        <v>1449</v>
      </c>
      <c r="C29" s="193"/>
      <c r="D29" s="193"/>
      <c r="E29" s="193"/>
      <c r="F29" s="193">
        <v>0</v>
      </c>
      <c r="G29" s="259">
        <f t="shared" ref="G29:G67" si="1">IF(F29=0,0,F29*$D$96)</f>
        <v>0</v>
      </c>
      <c r="H29" s="240"/>
      <c r="I29" s="259"/>
      <c r="J29" s="194"/>
    </row>
    <row r="30" spans="1:10">
      <c r="A30" s="195"/>
      <c r="B30" s="196" t="s">
        <v>1450</v>
      </c>
      <c r="C30" s="196" t="s">
        <v>1449</v>
      </c>
      <c r="D30" s="196"/>
      <c r="E30" s="196"/>
      <c r="F30" s="196">
        <v>1</v>
      </c>
      <c r="G30" s="260">
        <f t="shared" si="1"/>
        <v>17.28</v>
      </c>
      <c r="H30" s="240" t="s">
        <v>2322</v>
      </c>
      <c r="I30" s="260"/>
      <c r="J30" s="197"/>
    </row>
    <row r="31" spans="1:10">
      <c r="A31" s="195"/>
      <c r="B31" s="196" t="s">
        <v>1451</v>
      </c>
      <c r="C31" s="196" t="s">
        <v>1449</v>
      </c>
      <c r="D31" s="196"/>
      <c r="E31" s="196"/>
      <c r="F31" s="196">
        <v>1</v>
      </c>
      <c r="G31" s="260">
        <f t="shared" si="1"/>
        <v>17.28</v>
      </c>
      <c r="H31" s="240" t="s">
        <v>2322</v>
      </c>
      <c r="I31" s="260"/>
      <c r="J31" s="197"/>
    </row>
    <row r="32" spans="1:10">
      <c r="A32" s="195"/>
      <c r="B32" s="196" t="s">
        <v>268</v>
      </c>
      <c r="C32" s="196"/>
      <c r="D32" s="196"/>
      <c r="E32" s="196"/>
      <c r="F32" s="244">
        <v>0</v>
      </c>
      <c r="G32" s="260">
        <f t="shared" si="1"/>
        <v>0</v>
      </c>
      <c r="H32" s="240"/>
      <c r="I32" s="260"/>
      <c r="J32" s="197"/>
    </row>
    <row r="33" spans="1:10">
      <c r="A33" s="195"/>
      <c r="B33" s="196" t="s">
        <v>1452</v>
      </c>
      <c r="C33" s="244" t="s">
        <v>268</v>
      </c>
      <c r="D33" s="196"/>
      <c r="E33" s="196"/>
      <c r="F33" s="244">
        <v>1</v>
      </c>
      <c r="G33" s="260">
        <f t="shared" si="1"/>
        <v>17.28</v>
      </c>
      <c r="H33" s="240" t="s">
        <v>2322</v>
      </c>
      <c r="I33" s="260"/>
      <c r="J33" s="197"/>
    </row>
    <row r="34" spans="1:10">
      <c r="A34" s="195"/>
      <c r="B34" s="196" t="s">
        <v>1453</v>
      </c>
      <c r="C34" s="244" t="s">
        <v>268</v>
      </c>
      <c r="D34" s="196"/>
      <c r="E34" s="196"/>
      <c r="F34" s="244">
        <v>1</v>
      </c>
      <c r="G34" s="260">
        <f t="shared" si="1"/>
        <v>17.28</v>
      </c>
      <c r="H34" s="240" t="s">
        <v>2322</v>
      </c>
      <c r="I34" s="260"/>
      <c r="J34" s="197"/>
    </row>
    <row r="35" spans="1:10">
      <c r="A35" s="195"/>
      <c r="B35" s="196" t="s">
        <v>1454</v>
      </c>
      <c r="C35" s="196"/>
      <c r="D35" s="196"/>
      <c r="E35" s="196"/>
      <c r="F35" s="196">
        <v>0</v>
      </c>
      <c r="G35" s="260">
        <f t="shared" si="1"/>
        <v>0</v>
      </c>
      <c r="H35" s="240"/>
      <c r="I35" s="260"/>
      <c r="J35" s="197"/>
    </row>
    <row r="36" spans="1:10">
      <c r="A36" s="195"/>
      <c r="B36" s="196" t="s">
        <v>1455</v>
      </c>
      <c r="C36" s="244"/>
      <c r="D36" s="196"/>
      <c r="E36" s="196"/>
      <c r="F36" s="196">
        <v>1</v>
      </c>
      <c r="G36" s="260">
        <f t="shared" si="1"/>
        <v>17.28</v>
      </c>
      <c r="H36" s="240" t="s">
        <v>2322</v>
      </c>
      <c r="I36" s="260"/>
      <c r="J36" s="197"/>
    </row>
    <row r="37" spans="1:10">
      <c r="A37" s="195"/>
      <c r="B37" s="196" t="s">
        <v>1456</v>
      </c>
      <c r="C37" s="196"/>
      <c r="D37" s="196"/>
      <c r="E37" s="196"/>
      <c r="F37" s="196">
        <v>1</v>
      </c>
      <c r="G37" s="260">
        <f t="shared" si="1"/>
        <v>17.28</v>
      </c>
      <c r="H37" s="240" t="s">
        <v>2322</v>
      </c>
      <c r="I37" s="260"/>
      <c r="J37" s="197"/>
    </row>
    <row r="38" spans="1:10">
      <c r="A38" s="195"/>
      <c r="B38" s="196" t="s">
        <v>1457</v>
      </c>
      <c r="C38" s="196"/>
      <c r="D38" s="196"/>
      <c r="E38" s="196"/>
      <c r="F38" s="244">
        <v>1</v>
      </c>
      <c r="G38" s="260">
        <f t="shared" si="1"/>
        <v>17.28</v>
      </c>
      <c r="H38" s="240" t="s">
        <v>2322</v>
      </c>
      <c r="I38" s="260"/>
      <c r="J38" s="197"/>
    </row>
    <row r="39" spans="1:10">
      <c r="A39" s="195"/>
      <c r="B39" s="196" t="s">
        <v>1458</v>
      </c>
      <c r="C39" s="196"/>
      <c r="D39" s="196"/>
      <c r="E39" s="196"/>
      <c r="F39" s="244">
        <v>1</v>
      </c>
      <c r="G39" s="260">
        <f t="shared" si="1"/>
        <v>17.28</v>
      </c>
      <c r="H39" s="240" t="s">
        <v>2322</v>
      </c>
      <c r="I39" s="260"/>
      <c r="J39" s="197"/>
    </row>
    <row r="40" spans="1:10">
      <c r="A40" s="195"/>
      <c r="B40" s="196" t="s">
        <v>1459</v>
      </c>
      <c r="C40" s="196"/>
      <c r="D40" s="196"/>
      <c r="E40" s="196"/>
      <c r="F40" s="244">
        <v>1</v>
      </c>
      <c r="G40" s="260">
        <f t="shared" si="1"/>
        <v>17.28</v>
      </c>
      <c r="H40" s="240" t="s">
        <v>2322</v>
      </c>
      <c r="I40" s="260"/>
      <c r="J40" s="197"/>
    </row>
    <row r="41" spans="1:10">
      <c r="A41" s="195"/>
      <c r="B41" s="196" t="s">
        <v>1460</v>
      </c>
      <c r="C41" s="196"/>
      <c r="D41" s="196"/>
      <c r="E41" s="196"/>
      <c r="F41" s="244">
        <v>0</v>
      </c>
      <c r="G41" s="260">
        <f t="shared" si="1"/>
        <v>0</v>
      </c>
      <c r="H41" s="240"/>
      <c r="I41" s="260"/>
      <c r="J41" s="197"/>
    </row>
    <row r="42" spans="1:10">
      <c r="A42" s="195"/>
      <c r="B42" s="196" t="s">
        <v>1461</v>
      </c>
      <c r="C42" s="196"/>
      <c r="D42" s="196"/>
      <c r="E42" s="196"/>
      <c r="F42" s="244">
        <v>0</v>
      </c>
      <c r="G42" s="260">
        <f t="shared" si="1"/>
        <v>0</v>
      </c>
      <c r="H42" s="240"/>
      <c r="I42" s="260"/>
      <c r="J42" s="197"/>
    </row>
    <row r="43" spans="1:10">
      <c r="A43" s="195"/>
      <c r="B43" s="196" t="s">
        <v>1462</v>
      </c>
      <c r="C43" s="196"/>
      <c r="D43" s="196"/>
      <c r="E43" s="196"/>
      <c r="F43" s="244">
        <v>0</v>
      </c>
      <c r="G43" s="260">
        <f t="shared" si="1"/>
        <v>0</v>
      </c>
      <c r="H43" s="240"/>
      <c r="I43" s="260"/>
      <c r="J43" s="197"/>
    </row>
    <row r="44" spans="1:10">
      <c r="A44" s="195"/>
      <c r="B44" s="196" t="s">
        <v>1463</v>
      </c>
      <c r="C44" s="196"/>
      <c r="D44" s="196"/>
      <c r="E44" s="196"/>
      <c r="F44" s="244">
        <v>0</v>
      </c>
      <c r="G44" s="260">
        <f t="shared" si="1"/>
        <v>0</v>
      </c>
      <c r="H44" s="240"/>
      <c r="I44" s="260"/>
      <c r="J44" s="197"/>
    </row>
    <row r="45" spans="1:10">
      <c r="A45" s="195"/>
      <c r="B45" s="196" t="s">
        <v>1464</v>
      </c>
      <c r="C45" s="196"/>
      <c r="D45" s="196"/>
      <c r="E45" s="196"/>
      <c r="F45" s="244">
        <v>0</v>
      </c>
      <c r="G45" s="260">
        <f t="shared" si="1"/>
        <v>0</v>
      </c>
      <c r="H45" s="240"/>
      <c r="I45" s="260"/>
      <c r="J45" s="197"/>
    </row>
    <row r="46" spans="1:10">
      <c r="A46" s="195"/>
      <c r="B46" s="196" t="s">
        <v>1465</v>
      </c>
      <c r="C46" s="196"/>
      <c r="D46" s="196"/>
      <c r="E46" s="196"/>
      <c r="F46" s="244">
        <v>0</v>
      </c>
      <c r="G46" s="260">
        <f t="shared" si="1"/>
        <v>0</v>
      </c>
      <c r="H46" s="240"/>
      <c r="I46" s="260"/>
      <c r="J46" s="197"/>
    </row>
    <row r="47" spans="1:10">
      <c r="A47" s="195"/>
      <c r="B47" s="196" t="s">
        <v>1466</v>
      </c>
      <c r="C47" s="196"/>
      <c r="D47" s="196"/>
      <c r="E47" s="196"/>
      <c r="F47" s="244">
        <v>0</v>
      </c>
      <c r="G47" s="260">
        <f t="shared" si="1"/>
        <v>0</v>
      </c>
      <c r="H47" s="240"/>
      <c r="I47" s="260"/>
      <c r="J47" s="197"/>
    </row>
    <row r="48" spans="1:10">
      <c r="A48" s="195"/>
      <c r="B48" s="196" t="s">
        <v>1467</v>
      </c>
      <c r="C48" s="196"/>
      <c r="D48" s="196"/>
      <c r="E48" s="196"/>
      <c r="F48" s="244">
        <v>1</v>
      </c>
      <c r="G48" s="260">
        <f t="shared" si="1"/>
        <v>17.28</v>
      </c>
      <c r="H48" s="240" t="s">
        <v>2322</v>
      </c>
      <c r="I48" s="260"/>
      <c r="J48" s="197"/>
    </row>
    <row r="49" spans="1:10">
      <c r="A49" s="195"/>
      <c r="B49" s="196" t="s">
        <v>1468</v>
      </c>
      <c r="C49" s="196"/>
      <c r="D49" s="196"/>
      <c r="E49" s="196"/>
      <c r="F49" s="244">
        <v>1</v>
      </c>
      <c r="G49" s="260">
        <f t="shared" si="1"/>
        <v>17.28</v>
      </c>
      <c r="H49" s="240" t="s">
        <v>2322</v>
      </c>
      <c r="I49" s="260"/>
      <c r="J49" s="197"/>
    </row>
    <row r="50" spans="1:10">
      <c r="A50" s="195"/>
      <c r="B50" s="196" t="s">
        <v>1469</v>
      </c>
      <c r="C50" s="196" t="s">
        <v>1423</v>
      </c>
      <c r="D50" s="196"/>
      <c r="E50" s="196"/>
      <c r="F50" s="196">
        <v>0</v>
      </c>
      <c r="G50" s="260">
        <f t="shared" si="1"/>
        <v>0</v>
      </c>
      <c r="H50" s="240"/>
      <c r="I50" s="260"/>
      <c r="J50" s="197"/>
    </row>
    <row r="51" spans="1:10">
      <c r="A51" s="195"/>
      <c r="B51" s="196" t="s">
        <v>1470</v>
      </c>
      <c r="C51" s="196" t="s">
        <v>1423</v>
      </c>
      <c r="D51" s="196"/>
      <c r="E51" s="196"/>
      <c r="F51" s="196">
        <v>1</v>
      </c>
      <c r="G51" s="260">
        <f t="shared" si="1"/>
        <v>17.28</v>
      </c>
      <c r="H51" s="240" t="s">
        <v>2322</v>
      </c>
      <c r="I51" s="260"/>
      <c r="J51" s="197"/>
    </row>
    <row r="52" spans="1:10">
      <c r="A52" s="195"/>
      <c r="B52" s="196" t="s">
        <v>1471</v>
      </c>
      <c r="C52" s="196" t="s">
        <v>1423</v>
      </c>
      <c r="D52" s="196"/>
      <c r="E52" s="196"/>
      <c r="F52" s="196">
        <v>1</v>
      </c>
      <c r="G52" s="260">
        <f t="shared" si="1"/>
        <v>17.28</v>
      </c>
      <c r="H52" s="240" t="s">
        <v>2322</v>
      </c>
      <c r="I52" s="260"/>
      <c r="J52" s="197"/>
    </row>
    <row r="53" spans="1:10">
      <c r="A53" s="195"/>
      <c r="B53" s="196" t="s">
        <v>1472</v>
      </c>
      <c r="C53" s="196" t="s">
        <v>1423</v>
      </c>
      <c r="D53" s="196"/>
      <c r="E53" s="196"/>
      <c r="F53" s="244">
        <v>0</v>
      </c>
      <c r="G53" s="260">
        <f t="shared" si="1"/>
        <v>0</v>
      </c>
      <c r="H53" s="240"/>
      <c r="I53" s="260"/>
      <c r="J53" s="197"/>
    </row>
    <row r="54" spans="1:10">
      <c r="A54" s="195"/>
      <c r="B54" s="196" t="s">
        <v>1473</v>
      </c>
      <c r="C54" s="196" t="s">
        <v>1423</v>
      </c>
      <c r="D54" s="196"/>
      <c r="E54" s="196"/>
      <c r="F54" s="244">
        <v>1</v>
      </c>
      <c r="G54" s="260">
        <f t="shared" si="1"/>
        <v>17.28</v>
      </c>
      <c r="H54" s="240" t="s">
        <v>2322</v>
      </c>
      <c r="I54" s="260"/>
      <c r="J54" s="197"/>
    </row>
    <row r="55" spans="1:10">
      <c r="A55" s="195"/>
      <c r="B55" s="196" t="s">
        <v>1474</v>
      </c>
      <c r="C55" s="196" t="s">
        <v>1423</v>
      </c>
      <c r="D55" s="196"/>
      <c r="E55" s="196"/>
      <c r="F55" s="244">
        <v>1</v>
      </c>
      <c r="G55" s="260">
        <f t="shared" si="1"/>
        <v>17.28</v>
      </c>
      <c r="H55" s="240" t="s">
        <v>2322</v>
      </c>
      <c r="I55" s="260"/>
      <c r="J55" s="197"/>
    </row>
    <row r="56" spans="1:10">
      <c r="A56" s="195"/>
      <c r="B56" s="196" t="s">
        <v>1475</v>
      </c>
      <c r="C56" s="196"/>
      <c r="D56" s="196"/>
      <c r="E56" s="196"/>
      <c r="F56" s="244">
        <v>1</v>
      </c>
      <c r="G56" s="260">
        <f t="shared" si="1"/>
        <v>17.28</v>
      </c>
      <c r="H56" s="240" t="s">
        <v>2322</v>
      </c>
      <c r="I56" s="260"/>
      <c r="J56" s="197"/>
    </row>
    <row r="57" spans="1:10">
      <c r="A57" s="195"/>
      <c r="B57" s="196" t="s">
        <v>1476</v>
      </c>
      <c r="C57" s="196"/>
      <c r="D57" s="196"/>
      <c r="E57" s="196"/>
      <c r="F57" s="244">
        <v>1</v>
      </c>
      <c r="G57" s="260">
        <f t="shared" si="1"/>
        <v>17.28</v>
      </c>
      <c r="H57" s="240" t="s">
        <v>2322</v>
      </c>
      <c r="I57" s="260"/>
      <c r="J57" s="197"/>
    </row>
    <row r="58" spans="1:10">
      <c r="A58" s="195"/>
      <c r="B58" s="196" t="s">
        <v>1432</v>
      </c>
      <c r="C58" s="196" t="s">
        <v>1423</v>
      </c>
      <c r="D58" s="196"/>
      <c r="E58" s="196"/>
      <c r="F58" s="196">
        <v>1</v>
      </c>
      <c r="G58" s="260">
        <f t="shared" si="1"/>
        <v>17.28</v>
      </c>
      <c r="H58" s="240" t="s">
        <v>2322</v>
      </c>
      <c r="I58" s="260"/>
      <c r="J58" s="197"/>
    </row>
    <row r="59" spans="1:10">
      <c r="A59" s="195"/>
      <c r="B59" s="196" t="s">
        <v>1433</v>
      </c>
      <c r="C59" s="196" t="s">
        <v>1423</v>
      </c>
      <c r="D59" s="196"/>
      <c r="E59" s="196"/>
      <c r="F59" s="244">
        <v>0</v>
      </c>
      <c r="G59" s="260">
        <f t="shared" si="1"/>
        <v>0</v>
      </c>
      <c r="H59" s="240"/>
      <c r="I59" s="260"/>
      <c r="J59" s="197"/>
    </row>
    <row r="60" spans="1:10">
      <c r="A60" s="195"/>
      <c r="B60" s="196" t="s">
        <v>1477</v>
      </c>
      <c r="C60" s="196"/>
      <c r="D60" s="196"/>
      <c r="E60" s="196"/>
      <c r="F60" s="196">
        <v>1</v>
      </c>
      <c r="G60" s="260">
        <f t="shared" si="1"/>
        <v>17.28</v>
      </c>
      <c r="H60" s="240" t="s">
        <v>2322</v>
      </c>
      <c r="I60" s="260"/>
      <c r="J60" s="197"/>
    </row>
    <row r="61" spans="1:10">
      <c r="A61" s="195"/>
      <c r="B61" s="196" t="s">
        <v>1478</v>
      </c>
      <c r="C61" s="196"/>
      <c r="D61" s="196"/>
      <c r="E61" s="196"/>
      <c r="F61" s="196">
        <v>1</v>
      </c>
      <c r="G61" s="260">
        <f t="shared" si="1"/>
        <v>17.28</v>
      </c>
      <c r="H61" s="240" t="s">
        <v>2322</v>
      </c>
      <c r="I61" s="260"/>
      <c r="J61" s="197"/>
    </row>
    <row r="62" spans="1:10">
      <c r="A62" s="195"/>
      <c r="B62" s="196" t="s">
        <v>1479</v>
      </c>
      <c r="C62" s="196"/>
      <c r="D62" s="196"/>
      <c r="E62" s="196"/>
      <c r="F62" s="244">
        <v>0</v>
      </c>
      <c r="G62" s="260">
        <f t="shared" si="1"/>
        <v>0</v>
      </c>
      <c r="H62" s="240"/>
      <c r="I62" s="260"/>
      <c r="J62" s="197"/>
    </row>
    <row r="63" spans="1:10">
      <c r="A63" s="195"/>
      <c r="B63" s="196" t="s">
        <v>1480</v>
      </c>
      <c r="C63" s="196"/>
      <c r="D63" s="196"/>
      <c r="E63" s="196"/>
      <c r="F63" s="244">
        <v>1</v>
      </c>
      <c r="G63" s="260">
        <f t="shared" si="1"/>
        <v>17.28</v>
      </c>
      <c r="H63" s="240" t="s">
        <v>2322</v>
      </c>
      <c r="I63" s="260"/>
      <c r="J63" s="197"/>
    </row>
    <row r="64" spans="1:10">
      <c r="A64" s="195"/>
      <c r="B64" s="196" t="s">
        <v>1481</v>
      </c>
      <c r="C64" s="196"/>
      <c r="D64" s="196"/>
      <c r="E64" s="196"/>
      <c r="F64" s="244">
        <v>1</v>
      </c>
      <c r="G64" s="260">
        <f t="shared" si="1"/>
        <v>17.28</v>
      </c>
      <c r="H64" s="240" t="s">
        <v>2322</v>
      </c>
      <c r="I64" s="260"/>
      <c r="J64" s="197"/>
    </row>
    <row r="65" spans="1:10">
      <c r="A65" s="195"/>
      <c r="B65" s="196" t="s">
        <v>1441</v>
      </c>
      <c r="C65" s="196" t="s">
        <v>1423</v>
      </c>
      <c r="D65" s="196"/>
      <c r="E65" s="196"/>
      <c r="F65" s="196">
        <v>0</v>
      </c>
      <c r="G65" s="260">
        <f t="shared" si="1"/>
        <v>0</v>
      </c>
      <c r="H65" s="240"/>
      <c r="I65" s="260"/>
      <c r="J65" s="197"/>
    </row>
    <row r="66" spans="1:10">
      <c r="A66" s="195"/>
      <c r="B66" s="196" t="s">
        <v>1482</v>
      </c>
      <c r="C66" s="196" t="s">
        <v>1423</v>
      </c>
      <c r="D66" s="196"/>
      <c r="E66" s="196"/>
      <c r="F66" s="196">
        <v>1</v>
      </c>
      <c r="G66" s="260">
        <f t="shared" si="1"/>
        <v>17.28</v>
      </c>
      <c r="H66" s="240" t="s">
        <v>2322</v>
      </c>
      <c r="I66" s="260"/>
      <c r="J66" s="197"/>
    </row>
    <row r="67" spans="1:10">
      <c r="A67" s="198"/>
      <c r="B67" s="199" t="s">
        <v>1483</v>
      </c>
      <c r="C67" s="199" t="s">
        <v>1423</v>
      </c>
      <c r="D67" s="199"/>
      <c r="E67" s="199"/>
      <c r="F67" s="199">
        <v>1</v>
      </c>
      <c r="G67" s="261">
        <f t="shared" si="1"/>
        <v>17.28</v>
      </c>
      <c r="H67" s="241" t="s">
        <v>2322</v>
      </c>
      <c r="I67" s="261"/>
      <c r="J67" s="200"/>
    </row>
    <row r="68" spans="1:10">
      <c r="A68" s="192" t="s">
        <v>1484</v>
      </c>
      <c r="B68" s="193" t="s">
        <v>1485</v>
      </c>
      <c r="C68" s="193"/>
      <c r="D68" s="193"/>
      <c r="E68" s="193"/>
      <c r="F68" s="193">
        <v>1</v>
      </c>
      <c r="G68" s="196">
        <f t="shared" ref="G68:G82" si="2">+F68</f>
        <v>1</v>
      </c>
      <c r="H68" s="240" t="s">
        <v>2322</v>
      </c>
      <c r="I68" s="196"/>
      <c r="J68" s="194"/>
    </row>
    <row r="69" spans="1:10">
      <c r="A69" s="195"/>
      <c r="B69" s="196" t="s">
        <v>1432</v>
      </c>
      <c r="C69" s="196" t="s">
        <v>1423</v>
      </c>
      <c r="D69" s="196"/>
      <c r="E69" s="196"/>
      <c r="F69" s="244">
        <v>0</v>
      </c>
      <c r="G69" s="196">
        <f t="shared" si="2"/>
        <v>0</v>
      </c>
      <c r="H69" s="240"/>
      <c r="I69" s="196"/>
      <c r="J69" s="197"/>
    </row>
    <row r="70" spans="1:10">
      <c r="A70" s="195"/>
      <c r="B70" s="196" t="s">
        <v>1433</v>
      </c>
      <c r="C70" s="196" t="s">
        <v>1423</v>
      </c>
      <c r="D70" s="196"/>
      <c r="E70" s="196"/>
      <c r="F70" s="244">
        <v>0</v>
      </c>
      <c r="G70" s="196">
        <f t="shared" si="2"/>
        <v>0</v>
      </c>
      <c r="H70" s="240"/>
      <c r="I70" s="196"/>
      <c r="J70" s="197"/>
    </row>
    <row r="71" spans="1:10">
      <c r="A71" s="195"/>
      <c r="B71" s="196" t="s">
        <v>159</v>
      </c>
      <c r="C71" s="196"/>
      <c r="D71" s="196"/>
      <c r="E71" s="196"/>
      <c r="F71" s="244">
        <v>1</v>
      </c>
      <c r="G71" s="196">
        <f t="shared" si="2"/>
        <v>1</v>
      </c>
      <c r="H71" s="240" t="s">
        <v>2322</v>
      </c>
      <c r="I71" s="196"/>
      <c r="J71" s="197"/>
    </row>
    <row r="72" spans="1:10">
      <c r="A72" s="195"/>
      <c r="B72" s="196" t="s">
        <v>1486</v>
      </c>
      <c r="C72" s="196"/>
      <c r="D72" s="196"/>
      <c r="E72" s="196"/>
      <c r="F72" s="196">
        <v>1</v>
      </c>
      <c r="G72" s="196">
        <f t="shared" si="2"/>
        <v>1</v>
      </c>
      <c r="H72" s="240" t="s">
        <v>2322</v>
      </c>
      <c r="I72" s="196"/>
      <c r="J72" s="197"/>
    </row>
    <row r="73" spans="1:10">
      <c r="A73" s="198"/>
      <c r="B73" s="199" t="s">
        <v>1441</v>
      </c>
      <c r="C73" s="199" t="s">
        <v>1423</v>
      </c>
      <c r="D73" s="199"/>
      <c r="E73" s="199"/>
      <c r="F73" s="199">
        <v>1</v>
      </c>
      <c r="G73" s="196">
        <f t="shared" si="2"/>
        <v>1</v>
      </c>
      <c r="H73" s="241" t="s">
        <v>2322</v>
      </c>
      <c r="I73" s="196"/>
      <c r="J73" s="200"/>
    </row>
    <row r="74" spans="1:10">
      <c r="A74" s="192" t="s">
        <v>1487</v>
      </c>
      <c r="B74" s="193" t="s">
        <v>1446</v>
      </c>
      <c r="C74" s="193" t="s">
        <v>1423</v>
      </c>
      <c r="D74" s="193"/>
      <c r="E74" s="193"/>
      <c r="F74" s="244">
        <v>2</v>
      </c>
      <c r="G74" s="193">
        <f t="shared" si="2"/>
        <v>2</v>
      </c>
      <c r="H74" s="240" t="s">
        <v>2322</v>
      </c>
      <c r="I74" s="193"/>
      <c r="J74" s="194"/>
    </row>
    <row r="75" spans="1:10">
      <c r="A75" s="195"/>
      <c r="B75" s="196" t="s">
        <v>1447</v>
      </c>
      <c r="C75" s="196"/>
      <c r="D75" s="196"/>
      <c r="E75" s="196"/>
      <c r="F75" s="244">
        <v>0</v>
      </c>
      <c r="G75" s="196">
        <f t="shared" si="2"/>
        <v>0</v>
      </c>
      <c r="H75" s="240"/>
      <c r="I75" s="196"/>
      <c r="J75" s="197"/>
    </row>
    <row r="76" spans="1:10">
      <c r="A76" s="195"/>
      <c r="B76" s="196" t="s">
        <v>1488</v>
      </c>
      <c r="C76" s="196"/>
      <c r="D76" s="196"/>
      <c r="E76" s="196"/>
      <c r="F76" s="244">
        <v>0</v>
      </c>
      <c r="G76" s="196">
        <f t="shared" si="2"/>
        <v>0</v>
      </c>
      <c r="H76" s="240"/>
      <c r="I76" s="196"/>
      <c r="J76" s="197"/>
    </row>
    <row r="77" spans="1:10">
      <c r="A77" s="195"/>
      <c r="B77" s="196" t="s">
        <v>1432</v>
      </c>
      <c r="C77" s="196" t="s">
        <v>1423</v>
      </c>
      <c r="D77" s="196"/>
      <c r="E77" s="196"/>
      <c r="F77" s="244">
        <v>0</v>
      </c>
      <c r="G77" s="196">
        <f t="shared" si="2"/>
        <v>0</v>
      </c>
      <c r="H77" s="240"/>
      <c r="I77" s="196"/>
      <c r="J77" s="197"/>
    </row>
    <row r="78" spans="1:10">
      <c r="A78" s="198"/>
      <c r="B78" s="199" t="s">
        <v>1433</v>
      </c>
      <c r="C78" s="199" t="s">
        <v>1423</v>
      </c>
      <c r="D78" s="199"/>
      <c r="E78" s="199"/>
      <c r="F78" s="244">
        <v>0</v>
      </c>
      <c r="G78" s="196">
        <f t="shared" si="2"/>
        <v>0</v>
      </c>
      <c r="H78" s="241"/>
      <c r="I78" s="196"/>
      <c r="J78" s="200"/>
    </row>
    <row r="79" spans="1:10">
      <c r="A79" s="192" t="s">
        <v>1489</v>
      </c>
      <c r="B79" s="193" t="s">
        <v>1432</v>
      </c>
      <c r="C79" s="193" t="s">
        <v>1423</v>
      </c>
      <c r="D79" s="193"/>
      <c r="E79" s="193"/>
      <c r="F79" s="257">
        <v>0</v>
      </c>
      <c r="G79" s="193">
        <f t="shared" si="2"/>
        <v>0</v>
      </c>
      <c r="H79" s="240"/>
      <c r="I79" s="193"/>
      <c r="J79" s="194"/>
    </row>
    <row r="80" spans="1:10">
      <c r="A80" s="195"/>
      <c r="B80" s="196" t="s">
        <v>1433</v>
      </c>
      <c r="C80" s="196" t="s">
        <v>1423</v>
      </c>
      <c r="D80" s="196"/>
      <c r="E80" s="196"/>
      <c r="F80" s="244">
        <v>0</v>
      </c>
      <c r="G80" s="196">
        <f t="shared" si="2"/>
        <v>0</v>
      </c>
      <c r="H80" s="240"/>
      <c r="I80" s="196"/>
      <c r="J80" s="197"/>
    </row>
    <row r="81" spans="1:10">
      <c r="A81" s="195"/>
      <c r="B81" s="196" t="s">
        <v>1490</v>
      </c>
      <c r="C81" s="196"/>
      <c r="D81" s="196"/>
      <c r="E81" s="196"/>
      <c r="F81" s="244">
        <v>0</v>
      </c>
      <c r="G81" s="196">
        <f t="shared" si="2"/>
        <v>0</v>
      </c>
      <c r="H81" s="240"/>
      <c r="I81" s="196"/>
      <c r="J81" s="197"/>
    </row>
    <row r="82" spans="1:10">
      <c r="A82" s="195"/>
      <c r="B82" s="196" t="s">
        <v>1491</v>
      </c>
      <c r="C82" s="196"/>
      <c r="D82" s="196"/>
      <c r="E82" s="196"/>
      <c r="F82" s="244">
        <v>1</v>
      </c>
      <c r="G82" s="196">
        <f t="shared" si="2"/>
        <v>1</v>
      </c>
      <c r="H82" s="240" t="s">
        <v>2322</v>
      </c>
      <c r="I82" s="196"/>
      <c r="J82" s="197"/>
    </row>
    <row r="83" spans="1:10">
      <c r="A83" s="205"/>
      <c r="B83" s="199"/>
      <c r="C83" s="206"/>
      <c r="D83" s="207"/>
      <c r="E83" s="207"/>
      <c r="F83" s="258"/>
      <c r="G83" s="199"/>
      <c r="H83" s="241"/>
      <c r="I83" s="199"/>
      <c r="J83" s="200"/>
    </row>
    <row r="84" spans="1:10">
      <c r="B84" s="244"/>
      <c r="E84" s="138" t="s">
        <v>159</v>
      </c>
      <c r="F84" s="164">
        <f>SUM(F2:F83)</f>
        <v>34</v>
      </c>
      <c r="G84" s="262">
        <f>SUM(G2:G83)</f>
        <v>424.7199999999998</v>
      </c>
      <c r="H84" s="262"/>
      <c r="I84" s="262"/>
    </row>
    <row r="85" spans="1:10">
      <c r="B85" s="244" t="s">
        <v>2505</v>
      </c>
    </row>
    <row r="86" spans="1:10" ht="30">
      <c r="A86" s="285" t="s">
        <v>497</v>
      </c>
      <c r="B86" s="297">
        <f>+(D90*E90)+(D91*E91)+(D92*E92)+(D93*E93)</f>
        <v>308</v>
      </c>
    </row>
    <row r="87" spans="1:10">
      <c r="A87" s="299"/>
      <c r="B87" s="300"/>
    </row>
    <row r="89" spans="1:10">
      <c r="B89" t="s">
        <v>2302</v>
      </c>
      <c r="D89" t="s">
        <v>2300</v>
      </c>
      <c r="E89" t="s">
        <v>2497</v>
      </c>
      <c r="F89" t="s">
        <v>2502</v>
      </c>
    </row>
    <row r="90" spans="1:10">
      <c r="B90">
        <v>48</v>
      </c>
      <c r="C90" t="s">
        <v>2266</v>
      </c>
      <c r="D90">
        <v>800</v>
      </c>
      <c r="E90" s="280">
        <v>0.1</v>
      </c>
      <c r="F90">
        <f>+B90*D90*E90</f>
        <v>3840</v>
      </c>
      <c r="J90" t="s">
        <v>2316</v>
      </c>
    </row>
    <row r="91" spans="1:10">
      <c r="B91">
        <v>96</v>
      </c>
      <c r="C91" t="s">
        <v>2271</v>
      </c>
      <c r="D91">
        <v>840</v>
      </c>
      <c r="E91" s="280">
        <v>0.25</v>
      </c>
      <c r="F91">
        <f t="shared" ref="F91:F93" si="3">+B91*D91*E91</f>
        <v>20160</v>
      </c>
    </row>
    <row r="92" spans="1:10">
      <c r="B92">
        <v>256</v>
      </c>
      <c r="C92" t="s">
        <v>2268</v>
      </c>
      <c r="D92">
        <v>50</v>
      </c>
      <c r="E92" s="280">
        <v>0.3</v>
      </c>
      <c r="F92">
        <f t="shared" si="3"/>
        <v>3840</v>
      </c>
    </row>
    <row r="93" spans="1:10">
      <c r="B93">
        <v>512</v>
      </c>
      <c r="C93" t="s">
        <v>2317</v>
      </c>
      <c r="D93">
        <v>10</v>
      </c>
      <c r="E93" s="280">
        <v>0.3</v>
      </c>
      <c r="F93">
        <f t="shared" si="3"/>
        <v>1536</v>
      </c>
    </row>
    <row r="94" spans="1:10">
      <c r="C94" s="279" t="s">
        <v>159</v>
      </c>
      <c r="D94" s="279">
        <f>SUM(D90:D93)</f>
        <v>1700</v>
      </c>
      <c r="F94" s="279">
        <f>SUM(F90:F93)</f>
        <v>29376</v>
      </c>
    </row>
    <row r="95" spans="1:10">
      <c r="C95" s="281"/>
      <c r="D95" s="281"/>
      <c r="F95" s="281"/>
    </row>
    <row r="96" spans="1:10">
      <c r="B96" s="288"/>
      <c r="C96" s="294" t="s">
        <v>2301</v>
      </c>
      <c r="D96" s="292">
        <f>+((B90*(IF(E90=0,0,D90))*E90)+(B91*(IF(E91=0,0,D91))*E91)+(B92*(IF(E92=0,0,D92))*E92)+(B93*(IF(E93=0,0,D93))*E93))/SUM(IF(E90=0,0,D90),IF(E91=0,0,D91),IF(E92=0,0,D92),IF(E93=0,0,D93))</f>
        <v>17.28</v>
      </c>
    </row>
    <row r="98" spans="4:7">
      <c r="E98" t="s">
        <v>3941</v>
      </c>
      <c r="F98" t="s">
        <v>3940</v>
      </c>
    </row>
    <row r="99" spans="4:7">
      <c r="E99" t="s">
        <v>3943</v>
      </c>
      <c r="F99" t="s">
        <v>3942</v>
      </c>
    </row>
    <row r="102" spans="4:7">
      <c r="E102" s="164" t="s">
        <v>3948</v>
      </c>
    </row>
    <row r="103" spans="4:7">
      <c r="D103" t="s">
        <v>3949</v>
      </c>
      <c r="E103" t="s">
        <v>3944</v>
      </c>
      <c r="F103">
        <v>7400</v>
      </c>
      <c r="G103" t="s">
        <v>3946</v>
      </c>
    </row>
    <row r="104" spans="4:7">
      <c r="E104" t="s">
        <v>3945</v>
      </c>
      <c r="F104">
        <v>1600</v>
      </c>
      <c r="G104" t="s">
        <v>3947</v>
      </c>
    </row>
    <row r="106" spans="4:7">
      <c r="D106" t="s">
        <v>3950</v>
      </c>
      <c r="E106">
        <v>12</v>
      </c>
    </row>
    <row r="107" spans="4:7">
      <c r="D107" t="s">
        <v>3951</v>
      </c>
      <c r="E107">
        <v>26</v>
      </c>
    </row>
    <row r="108" spans="4:7">
      <c r="D108" t="s">
        <v>3952</v>
      </c>
      <c r="E108">
        <v>60</v>
      </c>
    </row>
    <row r="109" spans="4:7">
      <c r="D109" t="s">
        <v>3953</v>
      </c>
      <c r="E109">
        <v>267</v>
      </c>
    </row>
    <row r="110" spans="4:7">
      <c r="D110" t="s">
        <v>3954</v>
      </c>
      <c r="E110">
        <v>800</v>
      </c>
    </row>
    <row r="111" spans="4:7">
      <c r="D111" t="s">
        <v>3955</v>
      </c>
      <c r="E111">
        <v>57</v>
      </c>
    </row>
    <row r="113" spans="4:5">
      <c r="E113" t="s">
        <v>3956</v>
      </c>
    </row>
    <row r="116" spans="4:5">
      <c r="D116" t="s">
        <v>3957</v>
      </c>
    </row>
  </sheetData>
  <autoFilter ref="A1:J86"/>
  <conditionalFormatting sqref="H75:H83">
    <cfRule type="expression" dxfId="8" priority="1">
      <formula>$F75&lt;&gt;0</formula>
    </cfRule>
  </conditionalFormatting>
  <conditionalFormatting sqref="H4:H5">
    <cfRule type="expression" dxfId="7" priority="11">
      <formula>$F4&lt;&gt;0</formula>
    </cfRule>
  </conditionalFormatting>
  <conditionalFormatting sqref="H2:H3">
    <cfRule type="expression" dxfId="6" priority="10">
      <formula>$F2&lt;&gt;0</formula>
    </cfRule>
  </conditionalFormatting>
  <conditionalFormatting sqref="H6:H35">
    <cfRule type="expression" dxfId="5" priority="9">
      <formula>$F6&lt;&gt;0</formula>
    </cfRule>
  </conditionalFormatting>
  <conditionalFormatting sqref="H36:H66">
    <cfRule type="expression" dxfId="4" priority="8">
      <formula>$F36&lt;&gt;0</formula>
    </cfRule>
  </conditionalFormatting>
  <conditionalFormatting sqref="H67">
    <cfRule type="expression" dxfId="3" priority="7">
      <formula>$F67&lt;&gt;0</formula>
    </cfRule>
  </conditionalFormatting>
  <conditionalFormatting sqref="H68:H72">
    <cfRule type="expression" dxfId="2" priority="6">
      <formula>$F68&lt;&gt;0</formula>
    </cfRule>
  </conditionalFormatting>
  <conditionalFormatting sqref="H73">
    <cfRule type="expression" dxfId="1" priority="5">
      <formula>$F73&lt;&gt;0</formula>
    </cfRule>
  </conditionalFormatting>
  <conditionalFormatting sqref="H74">
    <cfRule type="expression" dxfId="0" priority="4">
      <formula>$F74&lt;&gt;0</formula>
    </cfRule>
  </conditionalFormatting>
  <pageMargins left="0.7" right="0.7" top="0.75" bottom="0.75" header="0.3" footer="0.3"/>
  <pageSetup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6" sqref="B6"/>
    </sheetView>
  </sheetViews>
  <sheetFormatPr defaultColWidth="8.85546875" defaultRowHeight="15"/>
  <cols>
    <col min="1" max="1" width="24.42578125" customWidth="1"/>
    <col min="2" max="2" width="35.28515625" bestFit="1" customWidth="1"/>
    <col min="3" max="3" width="11.85546875" bestFit="1" customWidth="1"/>
    <col min="4" max="5" width="26.42578125" customWidth="1"/>
    <col min="6" max="6" width="20.42578125" bestFit="1" customWidth="1"/>
    <col min="7" max="7" width="26.7109375" customWidth="1"/>
  </cols>
  <sheetData>
    <row r="1" spans="1:7">
      <c r="A1" s="126" t="s">
        <v>212</v>
      </c>
      <c r="B1" s="126" t="s">
        <v>1163</v>
      </c>
      <c r="C1" s="126" t="s">
        <v>1164</v>
      </c>
      <c r="D1" s="126" t="s">
        <v>1165</v>
      </c>
      <c r="E1" s="126" t="s">
        <v>307</v>
      </c>
      <c r="F1" s="126" t="s">
        <v>292</v>
      </c>
      <c r="G1" s="126" t="s">
        <v>243</v>
      </c>
    </row>
    <row r="2" spans="1:7">
      <c r="A2" s="165" t="s">
        <v>63</v>
      </c>
      <c r="B2" s="166" t="s">
        <v>450</v>
      </c>
      <c r="C2" s="165" t="s">
        <v>274</v>
      </c>
      <c r="D2" s="165" t="s">
        <v>445</v>
      </c>
      <c r="E2" s="165"/>
      <c r="F2" s="113">
        <v>1</v>
      </c>
      <c r="G2" s="113"/>
    </row>
    <row r="3" spans="1:7">
      <c r="A3" s="165" t="s">
        <v>63</v>
      </c>
      <c r="B3" s="166" t="s">
        <v>451</v>
      </c>
      <c r="C3" s="165" t="s">
        <v>448</v>
      </c>
      <c r="D3" s="165" t="s">
        <v>446</v>
      </c>
      <c r="E3" s="165"/>
      <c r="F3" s="113">
        <v>1</v>
      </c>
      <c r="G3" s="113"/>
    </row>
    <row r="4" spans="1:7">
      <c r="A4" s="165" t="s">
        <v>63</v>
      </c>
      <c r="B4" s="166" t="s">
        <v>452</v>
      </c>
      <c r="C4" s="165" t="s">
        <v>449</v>
      </c>
      <c r="D4" s="165" t="s">
        <v>447</v>
      </c>
      <c r="E4" s="165"/>
      <c r="F4" s="113">
        <v>1</v>
      </c>
      <c r="G4" s="113"/>
    </row>
    <row r="5" spans="1:7">
      <c r="E5" s="138" t="s">
        <v>159</v>
      </c>
      <c r="F5" s="164">
        <f>SUM(F2:F4)</f>
        <v>3</v>
      </c>
    </row>
    <row r="6" spans="1:7">
      <c r="B6" s="298" t="s">
        <v>2504</v>
      </c>
    </row>
    <row r="7" spans="1:7" ht="30">
      <c r="A7" s="285" t="s">
        <v>497</v>
      </c>
      <c r="B7" s="297">
        <v>10</v>
      </c>
    </row>
  </sheetData>
  <pageMargins left="0.7" right="0.7" top="0.75" bottom="0.75" header="0.3" footer="0.3"/>
  <pageSetup orientation="landscape"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Normal="100" zoomScalePageLayoutView="85" workbookViewId="0">
      <selection activeCell="E1" sqref="E1"/>
    </sheetView>
  </sheetViews>
  <sheetFormatPr defaultColWidth="8.85546875" defaultRowHeight="15"/>
  <cols>
    <col min="1" max="1" width="12.140625" bestFit="1" customWidth="1"/>
    <col min="2" max="2" width="39.42578125" customWidth="1"/>
    <col min="3" max="3" width="15.42578125" bestFit="1" customWidth="1"/>
    <col min="4" max="4" width="43" bestFit="1" customWidth="1"/>
    <col min="5" max="5" width="35" bestFit="1" customWidth="1"/>
    <col min="6" max="6" width="13.42578125" customWidth="1"/>
    <col min="7" max="7" width="13.42578125" bestFit="1" customWidth="1"/>
  </cols>
  <sheetData>
    <row r="1" spans="1:7" ht="26.25" customHeight="1">
      <c r="A1" s="283" t="s">
        <v>212</v>
      </c>
      <c r="B1" s="283" t="s">
        <v>1163</v>
      </c>
      <c r="C1" s="283" t="s">
        <v>1164</v>
      </c>
      <c r="D1" s="283" t="s">
        <v>1165</v>
      </c>
      <c r="E1" s="283" t="s">
        <v>307</v>
      </c>
      <c r="F1" s="284" t="s">
        <v>292</v>
      </c>
      <c r="G1" s="283" t="s">
        <v>243</v>
      </c>
    </row>
    <row r="2" spans="1:7" ht="26.25" customHeight="1">
      <c r="A2" s="380" t="s">
        <v>46</v>
      </c>
      <c r="B2" s="379" t="s">
        <v>4166</v>
      </c>
      <c r="C2" s="165" t="s">
        <v>287</v>
      </c>
      <c r="D2" s="165"/>
      <c r="E2" s="166" t="s">
        <v>4185</v>
      </c>
      <c r="F2" s="113">
        <v>0</v>
      </c>
      <c r="G2" s="113"/>
    </row>
    <row r="3" spans="1:7" ht="26.25" customHeight="1">
      <c r="A3" s="380" t="s">
        <v>46</v>
      </c>
      <c r="B3" s="379" t="s">
        <v>4167</v>
      </c>
      <c r="C3" s="165" t="s">
        <v>287</v>
      </c>
      <c r="D3" s="165"/>
      <c r="E3" s="166" t="s">
        <v>4184</v>
      </c>
      <c r="F3" s="113">
        <v>0</v>
      </c>
      <c r="G3" s="113"/>
    </row>
    <row r="4" spans="1:7" ht="26.25" customHeight="1">
      <c r="A4" s="380" t="s">
        <v>46</v>
      </c>
      <c r="B4" s="379" t="s">
        <v>4168</v>
      </c>
      <c r="C4" s="165" t="s">
        <v>287</v>
      </c>
      <c r="D4" s="165"/>
      <c r="E4" s="166" t="s">
        <v>4183</v>
      </c>
      <c r="F4" s="113">
        <v>0</v>
      </c>
      <c r="G4" s="113"/>
    </row>
    <row r="5" spans="1:7" ht="26.25" customHeight="1">
      <c r="A5" s="380" t="s">
        <v>46</v>
      </c>
      <c r="B5" s="379" t="s">
        <v>4169</v>
      </c>
      <c r="C5" s="165" t="s">
        <v>287</v>
      </c>
      <c r="D5" s="165"/>
      <c r="E5" s="166" t="s">
        <v>4182</v>
      </c>
      <c r="F5" s="113">
        <v>0</v>
      </c>
      <c r="G5" s="113"/>
    </row>
    <row r="6" spans="1:7" ht="26.25" customHeight="1">
      <c r="A6" s="380" t="s">
        <v>46</v>
      </c>
      <c r="B6" s="379" t="s">
        <v>4170</v>
      </c>
      <c r="C6" s="165" t="s">
        <v>287</v>
      </c>
      <c r="D6" s="165"/>
      <c r="E6" s="166" t="s">
        <v>4181</v>
      </c>
      <c r="F6" s="113">
        <v>0</v>
      </c>
      <c r="G6" s="113"/>
    </row>
    <row r="7" spans="1:7" ht="26.25" customHeight="1">
      <c r="A7" s="380" t="s">
        <v>46</v>
      </c>
      <c r="B7" s="379" t="s">
        <v>4171</v>
      </c>
      <c r="C7" s="165" t="s">
        <v>287</v>
      </c>
      <c r="D7" s="165"/>
      <c r="E7" s="166" t="s">
        <v>4180</v>
      </c>
      <c r="F7" s="113">
        <v>0</v>
      </c>
      <c r="G7" s="113"/>
    </row>
    <row r="8" spans="1:7" ht="26.25" customHeight="1">
      <c r="A8" s="380" t="s">
        <v>46</v>
      </c>
      <c r="B8" s="379" t="s">
        <v>4172</v>
      </c>
      <c r="C8" s="165" t="s">
        <v>287</v>
      </c>
      <c r="D8" s="165"/>
      <c r="E8" s="166" t="s">
        <v>4179</v>
      </c>
      <c r="F8" s="113">
        <v>0</v>
      </c>
      <c r="G8" s="113"/>
    </row>
    <row r="9" spans="1:7" ht="26.25" customHeight="1">
      <c r="A9" s="380" t="s">
        <v>46</v>
      </c>
      <c r="B9" s="379" t="s">
        <v>4173</v>
      </c>
      <c r="C9" s="165" t="s">
        <v>287</v>
      </c>
      <c r="D9" s="165"/>
      <c r="E9" s="166" t="s">
        <v>4178</v>
      </c>
      <c r="F9" s="113">
        <v>0</v>
      </c>
      <c r="G9" s="113"/>
    </row>
    <row r="10" spans="1:7" ht="26.25" customHeight="1">
      <c r="A10" s="380" t="s">
        <v>46</v>
      </c>
      <c r="B10" s="379" t="s">
        <v>4174</v>
      </c>
      <c r="C10" s="165" t="s">
        <v>287</v>
      </c>
      <c r="D10" s="165"/>
      <c r="E10" s="166" t="s">
        <v>4177</v>
      </c>
      <c r="F10" s="113">
        <v>0</v>
      </c>
      <c r="G10" s="113"/>
    </row>
    <row r="11" spans="1:7" ht="26.25" customHeight="1">
      <c r="A11" s="380" t="s">
        <v>46</v>
      </c>
      <c r="B11" s="379" t="s">
        <v>4175</v>
      </c>
      <c r="C11" s="165" t="s">
        <v>287</v>
      </c>
      <c r="D11" s="165"/>
      <c r="E11" s="166" t="s">
        <v>4176</v>
      </c>
      <c r="F11" s="113">
        <v>0</v>
      </c>
      <c r="G11" s="113"/>
    </row>
    <row r="12" spans="1:7">
      <c r="A12" s="165" t="s">
        <v>46</v>
      </c>
      <c r="B12" s="166" t="s">
        <v>328</v>
      </c>
      <c r="C12" s="165" t="s">
        <v>219</v>
      </c>
      <c r="D12" s="165" t="s">
        <v>327</v>
      </c>
      <c r="E12" s="166"/>
      <c r="F12" s="113">
        <v>1</v>
      </c>
      <c r="G12" s="113"/>
    </row>
    <row r="13" spans="1:7">
      <c r="A13" s="165" t="s">
        <v>46</v>
      </c>
      <c r="B13" s="166" t="s">
        <v>330</v>
      </c>
      <c r="C13" s="165" t="s">
        <v>152</v>
      </c>
      <c r="D13" s="165" t="s">
        <v>329</v>
      </c>
      <c r="E13" s="166"/>
      <c r="F13" s="113">
        <v>1</v>
      </c>
      <c r="G13" s="113"/>
    </row>
    <row r="14" spans="1:7" ht="30">
      <c r="A14" s="380" t="s">
        <v>46</v>
      </c>
      <c r="B14" s="379" t="s">
        <v>4131</v>
      </c>
      <c r="C14" s="165" t="s">
        <v>152</v>
      </c>
      <c r="D14" s="165"/>
      <c r="E14" s="166" t="s">
        <v>4135</v>
      </c>
      <c r="F14" s="113">
        <v>1</v>
      </c>
      <c r="G14" s="113"/>
    </row>
    <row r="15" spans="1:7" ht="30">
      <c r="A15" s="380" t="s">
        <v>46</v>
      </c>
      <c r="B15" s="379" t="s">
        <v>4132</v>
      </c>
      <c r="C15" s="165" t="s">
        <v>219</v>
      </c>
      <c r="D15" s="165"/>
      <c r="E15" s="166" t="s">
        <v>4136</v>
      </c>
      <c r="F15" s="113">
        <v>1</v>
      </c>
      <c r="G15" s="113"/>
    </row>
    <row r="16" spans="1:7">
      <c r="A16" s="380" t="s">
        <v>46</v>
      </c>
      <c r="B16" s="166" t="s">
        <v>332</v>
      </c>
      <c r="C16" s="165" t="s">
        <v>219</v>
      </c>
      <c r="D16" s="165" t="s">
        <v>331</v>
      </c>
      <c r="E16" s="166"/>
      <c r="F16" s="113">
        <v>1</v>
      </c>
      <c r="G16" s="113"/>
    </row>
    <row r="17" spans="1:7">
      <c r="A17" s="380" t="s">
        <v>46</v>
      </c>
      <c r="B17" s="166" t="s">
        <v>335</v>
      </c>
      <c r="C17" s="165" t="s">
        <v>334</v>
      </c>
      <c r="D17" s="165" t="s">
        <v>333</v>
      </c>
      <c r="E17" s="166"/>
      <c r="F17" s="113">
        <v>1</v>
      </c>
      <c r="G17" s="113"/>
    </row>
    <row r="18" spans="1:7">
      <c r="A18" s="380" t="s">
        <v>46</v>
      </c>
      <c r="B18" s="379" t="s">
        <v>4133</v>
      </c>
      <c r="C18" s="165" t="s">
        <v>337</v>
      </c>
      <c r="D18" s="165"/>
      <c r="E18" s="166" t="s">
        <v>4134</v>
      </c>
      <c r="F18" s="113"/>
      <c r="G18" s="113"/>
    </row>
    <row r="19" spans="1:7">
      <c r="A19" s="165" t="s">
        <v>46</v>
      </c>
      <c r="B19" s="166" t="s">
        <v>340</v>
      </c>
      <c r="C19" s="165" t="s">
        <v>152</v>
      </c>
      <c r="D19" s="165" t="s">
        <v>339</v>
      </c>
      <c r="E19" s="166"/>
      <c r="F19" s="113">
        <v>1</v>
      </c>
      <c r="G19" s="113"/>
    </row>
    <row r="20" spans="1:7">
      <c r="A20" s="165" t="s">
        <v>46</v>
      </c>
      <c r="B20" s="166" t="s">
        <v>342</v>
      </c>
      <c r="C20" s="165" t="s">
        <v>219</v>
      </c>
      <c r="D20" s="165" t="s">
        <v>341</v>
      </c>
      <c r="E20" s="166"/>
      <c r="F20" s="113">
        <v>1</v>
      </c>
      <c r="G20" s="113"/>
    </row>
    <row r="21" spans="1:7">
      <c r="A21" s="165" t="s">
        <v>46</v>
      </c>
      <c r="B21" s="166" t="s">
        <v>345</v>
      </c>
      <c r="C21" s="165" t="s">
        <v>344</v>
      </c>
      <c r="D21" s="165" t="s">
        <v>343</v>
      </c>
      <c r="E21" s="166"/>
      <c r="F21" s="113">
        <v>1</v>
      </c>
      <c r="G21" s="113"/>
    </row>
    <row r="22" spans="1:7">
      <c r="A22" s="165" t="s">
        <v>46</v>
      </c>
      <c r="B22" s="166" t="s">
        <v>347</v>
      </c>
      <c r="C22" s="165" t="s">
        <v>152</v>
      </c>
      <c r="D22" s="165" t="s">
        <v>346</v>
      </c>
      <c r="E22" s="166"/>
      <c r="F22" s="113">
        <v>1</v>
      </c>
      <c r="G22" s="113"/>
    </row>
    <row r="23" spans="1:7">
      <c r="A23" s="165" t="s">
        <v>46</v>
      </c>
      <c r="B23" s="166" t="s">
        <v>349</v>
      </c>
      <c r="C23" s="165" t="s">
        <v>220</v>
      </c>
      <c r="D23" s="165" t="s">
        <v>348</v>
      </c>
      <c r="E23" s="166"/>
      <c r="F23" s="113">
        <v>1</v>
      </c>
      <c r="G23" s="113"/>
    </row>
    <row r="24" spans="1:7">
      <c r="A24" s="165" t="s">
        <v>46</v>
      </c>
      <c r="B24" s="166" t="s">
        <v>351</v>
      </c>
      <c r="C24" s="165" t="s">
        <v>287</v>
      </c>
      <c r="D24" s="165" t="s">
        <v>350</v>
      </c>
      <c r="E24" s="166"/>
      <c r="F24" s="113">
        <v>1</v>
      </c>
      <c r="G24" s="113"/>
    </row>
    <row r="25" spans="1:7">
      <c r="A25" s="165" t="s">
        <v>46</v>
      </c>
      <c r="B25" s="166" t="s">
        <v>354</v>
      </c>
      <c r="C25" s="165" t="s">
        <v>353</v>
      </c>
      <c r="D25" s="165" t="s">
        <v>352</v>
      </c>
      <c r="E25" s="166"/>
      <c r="F25" s="113">
        <v>1</v>
      </c>
      <c r="G25" s="113"/>
    </row>
    <row r="26" spans="1:7">
      <c r="A26" s="165" t="s">
        <v>46</v>
      </c>
      <c r="B26" s="166" t="s">
        <v>358</v>
      </c>
      <c r="C26" s="165" t="s">
        <v>219</v>
      </c>
      <c r="D26" s="165" t="s">
        <v>357</v>
      </c>
      <c r="E26" s="166"/>
      <c r="F26" s="113">
        <v>1</v>
      </c>
      <c r="G26" s="113"/>
    </row>
    <row r="27" spans="1:7">
      <c r="A27" s="165" t="s">
        <v>46</v>
      </c>
      <c r="B27" s="166" t="s">
        <v>360</v>
      </c>
      <c r="C27" s="165" t="s">
        <v>219</v>
      </c>
      <c r="D27" s="165" t="s">
        <v>359</v>
      </c>
      <c r="E27" s="166"/>
      <c r="F27" s="113">
        <v>1</v>
      </c>
      <c r="G27" s="113"/>
    </row>
    <row r="28" spans="1:7">
      <c r="A28" s="165" t="s">
        <v>46</v>
      </c>
      <c r="B28" s="166" t="s">
        <v>362</v>
      </c>
      <c r="C28" s="165" t="s">
        <v>219</v>
      </c>
      <c r="D28" s="165" t="s">
        <v>361</v>
      </c>
      <c r="E28" s="166"/>
      <c r="F28" s="113">
        <v>1</v>
      </c>
      <c r="G28" s="113"/>
    </row>
    <row r="29" spans="1:7">
      <c r="A29" s="165" t="s">
        <v>46</v>
      </c>
      <c r="B29" s="166" t="s">
        <v>365</v>
      </c>
      <c r="C29" s="165" t="s">
        <v>364</v>
      </c>
      <c r="D29" s="165" t="s">
        <v>363</v>
      </c>
      <c r="E29" s="166"/>
      <c r="F29" s="113">
        <v>1</v>
      </c>
      <c r="G29" s="113"/>
    </row>
    <row r="30" spans="1:7" ht="30">
      <c r="A30" s="165" t="s">
        <v>46</v>
      </c>
      <c r="B30" s="379" t="s">
        <v>4137</v>
      </c>
      <c r="C30" s="165" t="s">
        <v>353</v>
      </c>
      <c r="D30" s="165"/>
      <c r="E30" s="166" t="s">
        <v>4138</v>
      </c>
      <c r="F30" s="113">
        <v>1</v>
      </c>
      <c r="G30" s="113"/>
    </row>
    <row r="31" spans="1:7" ht="30">
      <c r="A31" s="165" t="s">
        <v>46</v>
      </c>
      <c r="B31" s="166" t="s">
        <v>4139</v>
      </c>
      <c r="C31" s="165" t="s">
        <v>344</v>
      </c>
      <c r="D31" s="165" t="s">
        <v>367</v>
      </c>
      <c r="E31" s="166" t="s">
        <v>4140</v>
      </c>
      <c r="F31" s="113">
        <v>1</v>
      </c>
      <c r="G31" s="113"/>
    </row>
    <row r="32" spans="1:7">
      <c r="A32" s="165" t="s">
        <v>46</v>
      </c>
      <c r="B32" s="166" t="s">
        <v>369</v>
      </c>
      <c r="C32" s="165" t="s">
        <v>366</v>
      </c>
      <c r="D32" s="165" t="s">
        <v>368</v>
      </c>
      <c r="E32" s="166"/>
      <c r="F32" s="113">
        <v>1</v>
      </c>
      <c r="G32" s="113"/>
    </row>
    <row r="33" spans="1:7">
      <c r="A33" s="165" t="s">
        <v>46</v>
      </c>
      <c r="B33" s="166" t="s">
        <v>372</v>
      </c>
      <c r="C33" s="165" t="s">
        <v>371</v>
      </c>
      <c r="D33" s="165" t="s">
        <v>370</v>
      </c>
      <c r="E33" s="166"/>
      <c r="F33" s="113">
        <v>1</v>
      </c>
      <c r="G33" s="113"/>
    </row>
    <row r="34" spans="1:7">
      <c r="A34" s="165" t="s">
        <v>46</v>
      </c>
      <c r="B34" s="166" t="s">
        <v>374</v>
      </c>
      <c r="C34" s="165" t="s">
        <v>371</v>
      </c>
      <c r="D34" s="165" t="s">
        <v>373</v>
      </c>
      <c r="E34" s="166"/>
      <c r="F34" s="113">
        <v>1</v>
      </c>
      <c r="G34" s="113"/>
    </row>
    <row r="35" spans="1:7">
      <c r="A35" s="165" t="s">
        <v>46</v>
      </c>
      <c r="B35" s="166" t="s">
        <v>376</v>
      </c>
      <c r="C35" s="165" t="s">
        <v>152</v>
      </c>
      <c r="D35" s="165" t="s">
        <v>375</v>
      </c>
      <c r="E35" s="166"/>
      <c r="F35" s="113">
        <v>1</v>
      </c>
      <c r="G35" s="113"/>
    </row>
    <row r="36" spans="1:7" ht="30">
      <c r="A36" s="165" t="s">
        <v>46</v>
      </c>
      <c r="B36" s="379" t="s">
        <v>4142</v>
      </c>
      <c r="C36" s="165" t="s">
        <v>219</v>
      </c>
      <c r="D36" s="165"/>
      <c r="E36" s="166" t="s">
        <v>4141</v>
      </c>
      <c r="F36" s="113"/>
      <c r="G36" s="113"/>
    </row>
    <row r="37" spans="1:7">
      <c r="A37" s="165" t="s">
        <v>46</v>
      </c>
      <c r="B37" s="166" t="s">
        <v>380</v>
      </c>
      <c r="C37" s="165" t="s">
        <v>219</v>
      </c>
      <c r="D37" s="165" t="s">
        <v>379</v>
      </c>
      <c r="E37" s="166"/>
      <c r="F37" s="113">
        <v>1</v>
      </c>
      <c r="G37" s="113"/>
    </row>
    <row r="38" spans="1:7">
      <c r="A38" s="165" t="s">
        <v>46</v>
      </c>
      <c r="B38" s="166" t="s">
        <v>382</v>
      </c>
      <c r="C38" s="165" t="s">
        <v>152</v>
      </c>
      <c r="D38" s="165" t="s">
        <v>381</v>
      </c>
      <c r="E38" s="166"/>
      <c r="F38" s="113">
        <v>1</v>
      </c>
      <c r="G38" s="113"/>
    </row>
    <row r="39" spans="1:7">
      <c r="A39" s="165" t="s">
        <v>46</v>
      </c>
      <c r="B39" s="166" t="s">
        <v>384</v>
      </c>
      <c r="C39" s="165" t="s">
        <v>152</v>
      </c>
      <c r="D39" s="165" t="s">
        <v>383</v>
      </c>
      <c r="E39" s="166"/>
      <c r="F39" s="113">
        <v>1</v>
      </c>
      <c r="G39" s="113"/>
    </row>
    <row r="40" spans="1:7">
      <c r="A40" s="165" t="s">
        <v>46</v>
      </c>
      <c r="B40" s="166" t="s">
        <v>386</v>
      </c>
      <c r="C40" s="165" t="s">
        <v>364</v>
      </c>
      <c r="D40" s="165" t="s">
        <v>385</v>
      </c>
      <c r="E40" s="166"/>
      <c r="F40" s="113">
        <v>1</v>
      </c>
      <c r="G40" s="113"/>
    </row>
    <row r="41" spans="1:7">
      <c r="A41" s="165" t="s">
        <v>46</v>
      </c>
      <c r="B41" s="166" t="s">
        <v>388</v>
      </c>
      <c r="C41" s="165" t="s">
        <v>152</v>
      </c>
      <c r="D41" s="165" t="s">
        <v>387</v>
      </c>
      <c r="E41" s="166"/>
      <c r="F41" s="113">
        <v>1</v>
      </c>
      <c r="G41" s="113"/>
    </row>
    <row r="42" spans="1:7">
      <c r="A42" s="165" t="s">
        <v>46</v>
      </c>
      <c r="B42" s="166" t="s">
        <v>390</v>
      </c>
      <c r="C42" s="165" t="s">
        <v>219</v>
      </c>
      <c r="D42" s="165" t="s">
        <v>389</v>
      </c>
      <c r="E42" s="166"/>
      <c r="F42" s="113">
        <v>1</v>
      </c>
      <c r="G42" s="113"/>
    </row>
    <row r="43" spans="1:7" ht="45">
      <c r="A43" s="165" t="s">
        <v>46</v>
      </c>
      <c r="B43" s="379" t="s">
        <v>4144</v>
      </c>
      <c r="C43" s="165" t="s">
        <v>344</v>
      </c>
      <c r="D43" s="165"/>
      <c r="E43" s="166" t="s">
        <v>4143</v>
      </c>
      <c r="F43" s="113"/>
      <c r="G43" s="113"/>
    </row>
    <row r="44" spans="1:7">
      <c r="A44" s="165" t="s">
        <v>46</v>
      </c>
      <c r="B44" s="166" t="s">
        <v>392</v>
      </c>
      <c r="C44" s="165" t="s">
        <v>219</v>
      </c>
      <c r="D44" s="165" t="s">
        <v>391</v>
      </c>
      <c r="E44" s="166"/>
      <c r="F44" s="113">
        <v>1</v>
      </c>
      <c r="G44" s="113"/>
    </row>
    <row r="45" spans="1:7">
      <c r="A45" s="165" t="s">
        <v>46</v>
      </c>
      <c r="B45" s="166" t="s">
        <v>394</v>
      </c>
      <c r="C45" s="165" t="s">
        <v>152</v>
      </c>
      <c r="D45" s="165" t="s">
        <v>393</v>
      </c>
      <c r="E45" s="166"/>
      <c r="F45" s="113">
        <v>1</v>
      </c>
      <c r="G45" s="113"/>
    </row>
    <row r="46" spans="1:7" ht="30">
      <c r="A46" s="165" t="s">
        <v>46</v>
      </c>
      <c r="B46" s="379" t="s">
        <v>4145</v>
      </c>
      <c r="C46" s="165" t="s">
        <v>337</v>
      </c>
      <c r="D46" s="165"/>
      <c r="E46" s="166" t="s">
        <v>4146</v>
      </c>
      <c r="F46" s="113"/>
      <c r="G46" s="113"/>
    </row>
    <row r="47" spans="1:7">
      <c r="A47" s="165" t="s">
        <v>46</v>
      </c>
      <c r="B47" s="166" t="s">
        <v>440</v>
      </c>
      <c r="C47" s="165" t="s">
        <v>337</v>
      </c>
      <c r="D47" s="165" t="s">
        <v>439</v>
      </c>
      <c r="E47" s="166"/>
      <c r="F47" s="113">
        <v>1</v>
      </c>
      <c r="G47" s="113"/>
    </row>
    <row r="48" spans="1:7">
      <c r="A48" s="165" t="s">
        <v>46</v>
      </c>
      <c r="B48" s="166" t="s">
        <v>338</v>
      </c>
      <c r="C48" s="165" t="s">
        <v>337</v>
      </c>
      <c r="D48" s="165" t="s">
        <v>336</v>
      </c>
      <c r="E48" s="166"/>
      <c r="F48" s="113">
        <v>1</v>
      </c>
      <c r="G48" s="113"/>
    </row>
    <row r="49" spans="1:7">
      <c r="A49" s="165" t="s">
        <v>46</v>
      </c>
      <c r="B49" s="166" t="s">
        <v>338</v>
      </c>
      <c r="C49" s="165" t="s">
        <v>337</v>
      </c>
      <c r="D49" s="165" t="s">
        <v>432</v>
      </c>
      <c r="E49" s="166"/>
      <c r="F49" s="113">
        <v>1</v>
      </c>
      <c r="G49" s="113"/>
    </row>
    <row r="50" spans="1:7">
      <c r="A50" s="165" t="s">
        <v>46</v>
      </c>
      <c r="B50" s="166" t="s">
        <v>436</v>
      </c>
      <c r="C50" s="165" t="s">
        <v>337</v>
      </c>
      <c r="D50" s="165" t="s">
        <v>435</v>
      </c>
      <c r="E50" s="166"/>
      <c r="F50" s="113">
        <v>1</v>
      </c>
      <c r="G50" s="113"/>
    </row>
    <row r="51" spans="1:7">
      <c r="A51" s="165" t="s">
        <v>46</v>
      </c>
      <c r="B51" s="166" t="s">
        <v>356</v>
      </c>
      <c r="C51" s="165" t="s">
        <v>337</v>
      </c>
      <c r="D51" s="165" t="s">
        <v>355</v>
      </c>
      <c r="E51" s="166"/>
      <c r="F51" s="113">
        <v>1</v>
      </c>
      <c r="G51" s="113"/>
    </row>
    <row r="52" spans="1:7">
      <c r="A52" s="165" t="s">
        <v>46</v>
      </c>
      <c r="B52" s="166" t="s">
        <v>438</v>
      </c>
      <c r="C52" s="165" t="s">
        <v>337</v>
      </c>
      <c r="D52" s="165" t="s">
        <v>437</v>
      </c>
      <c r="E52" s="166"/>
      <c r="F52" s="113">
        <v>1</v>
      </c>
      <c r="G52" s="113"/>
    </row>
    <row r="53" spans="1:7">
      <c r="A53" s="165" t="s">
        <v>46</v>
      </c>
      <c r="B53" s="166" t="s">
        <v>423</v>
      </c>
      <c r="C53" s="165" t="s">
        <v>337</v>
      </c>
      <c r="D53" s="165" t="s">
        <v>422</v>
      </c>
      <c r="E53" s="166"/>
      <c r="F53" s="113">
        <v>1</v>
      </c>
      <c r="G53" s="113"/>
    </row>
    <row r="54" spans="1:7">
      <c r="A54" s="165" t="s">
        <v>46</v>
      </c>
      <c r="B54" s="166" t="s">
        <v>399</v>
      </c>
      <c r="C54" s="165" t="s">
        <v>287</v>
      </c>
      <c r="D54" s="165" t="s">
        <v>398</v>
      </c>
      <c r="E54" s="166"/>
      <c r="F54" s="113">
        <v>1</v>
      </c>
      <c r="G54" s="113"/>
    </row>
    <row r="55" spans="1:7">
      <c r="A55" s="165" t="s">
        <v>46</v>
      </c>
      <c r="B55" s="166" t="s">
        <v>401</v>
      </c>
      <c r="C55" s="165" t="s">
        <v>287</v>
      </c>
      <c r="D55" s="165" t="s">
        <v>400</v>
      </c>
      <c r="E55" s="166"/>
      <c r="F55" s="113">
        <v>1</v>
      </c>
      <c r="G55" s="113"/>
    </row>
    <row r="56" spans="1:7">
      <c r="A56" s="165" t="s">
        <v>46</v>
      </c>
      <c r="B56" s="166" t="s">
        <v>403</v>
      </c>
      <c r="C56" s="165" t="s">
        <v>287</v>
      </c>
      <c r="D56" s="165" t="s">
        <v>402</v>
      </c>
      <c r="E56" s="166"/>
      <c r="F56" s="113">
        <v>1</v>
      </c>
      <c r="G56" s="113"/>
    </row>
    <row r="57" spans="1:7" ht="45">
      <c r="A57" s="165" t="s">
        <v>46</v>
      </c>
      <c r="B57" s="166" t="s">
        <v>444</v>
      </c>
      <c r="C57" s="165" t="s">
        <v>219</v>
      </c>
      <c r="D57" s="166" t="s">
        <v>443</v>
      </c>
      <c r="E57" s="166"/>
      <c r="F57" s="113">
        <v>1</v>
      </c>
      <c r="G57" s="113"/>
    </row>
    <row r="58" spans="1:7">
      <c r="A58" s="165" t="s">
        <v>46</v>
      </c>
      <c r="B58" s="166" t="s">
        <v>397</v>
      </c>
      <c r="C58" s="165" t="s">
        <v>396</v>
      </c>
      <c r="D58" s="165" t="s">
        <v>395</v>
      </c>
      <c r="E58" s="166"/>
      <c r="F58" s="113">
        <v>1</v>
      </c>
      <c r="G58" s="113"/>
    </row>
    <row r="59" spans="1:7">
      <c r="A59" s="165" t="s">
        <v>46</v>
      </c>
      <c r="B59" s="166" t="s">
        <v>412</v>
      </c>
      <c r="C59" s="165" t="s">
        <v>219</v>
      </c>
      <c r="D59" s="165" t="s">
        <v>411</v>
      </c>
      <c r="E59" s="166"/>
      <c r="F59" s="113">
        <v>1</v>
      </c>
      <c r="G59" s="113"/>
    </row>
    <row r="60" spans="1:7">
      <c r="A60" s="165" t="s">
        <v>46</v>
      </c>
      <c r="B60" s="166" t="s">
        <v>406</v>
      </c>
      <c r="C60" s="165" t="s">
        <v>405</v>
      </c>
      <c r="D60" s="165" t="s">
        <v>404</v>
      </c>
      <c r="E60" s="166"/>
      <c r="F60" s="113">
        <v>1</v>
      </c>
      <c r="G60" s="113"/>
    </row>
    <row r="61" spans="1:7">
      <c r="A61" s="165" t="s">
        <v>46</v>
      </c>
      <c r="B61" s="166" t="s">
        <v>408</v>
      </c>
      <c r="C61" s="165" t="s">
        <v>364</v>
      </c>
      <c r="D61" s="165" t="s">
        <v>407</v>
      </c>
      <c r="E61" s="166"/>
      <c r="F61" s="113">
        <v>1</v>
      </c>
      <c r="G61" s="113"/>
    </row>
    <row r="62" spans="1:7">
      <c r="A62" s="165" t="s">
        <v>46</v>
      </c>
      <c r="B62" s="166" t="s">
        <v>410</v>
      </c>
      <c r="C62" s="165" t="s">
        <v>364</v>
      </c>
      <c r="D62" s="165" t="s">
        <v>409</v>
      </c>
      <c r="E62" s="166"/>
      <c r="F62" s="113">
        <v>1</v>
      </c>
      <c r="G62" s="113"/>
    </row>
    <row r="63" spans="1:7" ht="30">
      <c r="A63" s="165" t="s">
        <v>46</v>
      </c>
      <c r="B63" s="379" t="s">
        <v>4148</v>
      </c>
      <c r="C63" s="165" t="s">
        <v>219</v>
      </c>
      <c r="D63" s="165"/>
      <c r="E63" s="166" t="s">
        <v>4149</v>
      </c>
      <c r="F63" s="113">
        <v>1</v>
      </c>
      <c r="G63" s="113"/>
    </row>
    <row r="64" spans="1:7" ht="30">
      <c r="A64" s="165" t="s">
        <v>46</v>
      </c>
      <c r="B64" s="379" t="s">
        <v>4150</v>
      </c>
      <c r="C64" s="165" t="s">
        <v>219</v>
      </c>
      <c r="D64" s="165"/>
      <c r="E64" s="166" t="s">
        <v>4151</v>
      </c>
      <c r="F64" s="113"/>
      <c r="G64" s="113"/>
    </row>
    <row r="65" spans="1:7">
      <c r="A65" s="165" t="s">
        <v>46</v>
      </c>
      <c r="B65" s="166" t="s">
        <v>378</v>
      </c>
      <c r="C65" s="165" t="s">
        <v>219</v>
      </c>
      <c r="D65" s="165" t="s">
        <v>377</v>
      </c>
      <c r="E65" s="166"/>
      <c r="F65" s="113">
        <v>1</v>
      </c>
      <c r="G65" s="113"/>
    </row>
    <row r="66" spans="1:7" ht="45">
      <c r="A66" s="165" t="s">
        <v>46</v>
      </c>
      <c r="B66" s="166" t="s">
        <v>431</v>
      </c>
      <c r="C66" s="165" t="s">
        <v>430</v>
      </c>
      <c r="D66" s="165" t="s">
        <v>429</v>
      </c>
      <c r="E66" s="166" t="s">
        <v>4147</v>
      </c>
      <c r="F66" s="113">
        <v>1</v>
      </c>
      <c r="G66" s="113"/>
    </row>
    <row r="67" spans="1:7" ht="45">
      <c r="A67" s="165" t="s">
        <v>46</v>
      </c>
      <c r="B67" s="166" t="s">
        <v>434</v>
      </c>
      <c r="C67" s="165" t="s">
        <v>430</v>
      </c>
      <c r="D67" s="165" t="s">
        <v>433</v>
      </c>
      <c r="E67" s="166" t="s">
        <v>4152</v>
      </c>
      <c r="F67" s="113">
        <v>1</v>
      </c>
      <c r="G67" s="113"/>
    </row>
    <row r="68" spans="1:7">
      <c r="A68" s="165" t="s">
        <v>46</v>
      </c>
      <c r="B68" s="166" t="s">
        <v>415</v>
      </c>
      <c r="C68" s="165" t="s">
        <v>107</v>
      </c>
      <c r="D68" s="165" t="s">
        <v>414</v>
      </c>
      <c r="E68" s="166"/>
      <c r="F68" s="113">
        <v>1</v>
      </c>
      <c r="G68" s="113"/>
    </row>
    <row r="69" spans="1:7">
      <c r="A69" s="165" t="s">
        <v>46</v>
      </c>
      <c r="B69" s="166" t="s">
        <v>417</v>
      </c>
      <c r="C69" s="165" t="s">
        <v>344</v>
      </c>
      <c r="D69" s="165" t="s">
        <v>416</v>
      </c>
      <c r="E69" s="166"/>
      <c r="F69" s="113">
        <v>1</v>
      </c>
      <c r="G69" s="113"/>
    </row>
    <row r="70" spans="1:7" ht="30">
      <c r="A70" s="165" t="s">
        <v>46</v>
      </c>
      <c r="B70" s="166" t="s">
        <v>442</v>
      </c>
      <c r="C70" s="165" t="s">
        <v>219</v>
      </c>
      <c r="D70" s="166" t="s">
        <v>441</v>
      </c>
      <c r="E70" s="166"/>
      <c r="F70" s="113">
        <v>1</v>
      </c>
      <c r="G70" s="113"/>
    </row>
    <row r="71" spans="1:7" ht="30">
      <c r="A71" s="165" t="s">
        <v>46</v>
      </c>
      <c r="B71" s="166" t="s">
        <v>4155</v>
      </c>
      <c r="C71" s="165" t="s">
        <v>4154</v>
      </c>
      <c r="D71" s="166"/>
      <c r="E71" s="166" t="s">
        <v>4153</v>
      </c>
      <c r="F71" s="113"/>
      <c r="G71" s="113"/>
    </row>
    <row r="72" spans="1:7">
      <c r="A72" s="165" t="s">
        <v>46</v>
      </c>
      <c r="B72" s="166" t="s">
        <v>421</v>
      </c>
      <c r="C72" s="165" t="s">
        <v>344</v>
      </c>
      <c r="D72" s="165" t="s">
        <v>420</v>
      </c>
      <c r="E72" s="166"/>
      <c r="F72" s="113">
        <v>1</v>
      </c>
      <c r="G72" s="113"/>
    </row>
    <row r="73" spans="1:7" ht="30">
      <c r="A73" s="165" t="s">
        <v>46</v>
      </c>
      <c r="B73" s="379" t="s">
        <v>4156</v>
      </c>
      <c r="C73" s="165" t="s">
        <v>337</v>
      </c>
      <c r="D73" s="165"/>
      <c r="E73" s="166" t="s">
        <v>4157</v>
      </c>
      <c r="F73" s="113"/>
      <c r="G73" s="113"/>
    </row>
    <row r="74" spans="1:7">
      <c r="A74" s="165" t="s">
        <v>46</v>
      </c>
      <c r="B74" s="166" t="s">
        <v>426</v>
      </c>
      <c r="C74" s="165" t="s">
        <v>425</v>
      </c>
      <c r="D74" s="165" t="s">
        <v>424</v>
      </c>
      <c r="E74" s="166"/>
      <c r="F74" s="113">
        <v>1</v>
      </c>
      <c r="G74" s="113"/>
    </row>
    <row r="75" spans="1:7">
      <c r="A75" s="165" t="s">
        <v>46</v>
      </c>
      <c r="B75" s="166" t="s">
        <v>419</v>
      </c>
      <c r="C75" s="165" t="s">
        <v>344</v>
      </c>
      <c r="D75" s="165" t="s">
        <v>418</v>
      </c>
      <c r="E75" s="166"/>
      <c r="F75" s="113">
        <v>1</v>
      </c>
      <c r="G75" s="113"/>
    </row>
    <row r="76" spans="1:7">
      <c r="A76" s="165" t="s">
        <v>46</v>
      </c>
      <c r="B76" s="379" t="s">
        <v>4159</v>
      </c>
      <c r="C76" s="165" t="s">
        <v>219</v>
      </c>
      <c r="D76" s="165"/>
      <c r="E76" s="166" t="s">
        <v>4158</v>
      </c>
      <c r="F76" s="113">
        <v>1</v>
      </c>
      <c r="G76" s="113"/>
    </row>
    <row r="77" spans="1:7" ht="45">
      <c r="A77" s="165" t="s">
        <v>46</v>
      </c>
      <c r="B77" s="379" t="s">
        <v>4160</v>
      </c>
      <c r="C77" s="165" t="s">
        <v>337</v>
      </c>
      <c r="D77" s="165"/>
      <c r="E77" s="166" t="s">
        <v>4163</v>
      </c>
      <c r="F77" s="113">
        <v>1</v>
      </c>
      <c r="G77" s="113"/>
    </row>
    <row r="78" spans="1:7">
      <c r="A78" s="165" t="s">
        <v>46</v>
      </c>
      <c r="B78" s="379" t="s">
        <v>4161</v>
      </c>
      <c r="C78" s="165" t="s">
        <v>4154</v>
      </c>
      <c r="D78" s="165"/>
      <c r="E78" s="166" t="s">
        <v>4164</v>
      </c>
      <c r="F78" s="113">
        <v>1</v>
      </c>
      <c r="G78" s="113"/>
    </row>
    <row r="79" spans="1:7" ht="45">
      <c r="A79" s="165" t="s">
        <v>46</v>
      </c>
      <c r="B79" s="379" t="s">
        <v>4162</v>
      </c>
      <c r="C79" s="165" t="s">
        <v>337</v>
      </c>
      <c r="D79" s="165"/>
      <c r="E79" s="166" t="s">
        <v>4165</v>
      </c>
      <c r="F79" s="113">
        <v>1</v>
      </c>
      <c r="G79" s="113"/>
    </row>
    <row r="80" spans="1:7">
      <c r="A80" s="165" t="s">
        <v>46</v>
      </c>
      <c r="B80" s="166" t="s">
        <v>428</v>
      </c>
      <c r="C80" s="165" t="s">
        <v>219</v>
      </c>
      <c r="D80" s="165" t="s">
        <v>427</v>
      </c>
      <c r="E80" s="166"/>
      <c r="F80" s="113">
        <v>1</v>
      </c>
      <c r="G80" s="113"/>
    </row>
    <row r="81" spans="1:6">
      <c r="E81" s="138" t="s">
        <v>159</v>
      </c>
      <c r="F81" s="164">
        <f>SUM(F12:F80)</f>
        <v>62</v>
      </c>
    </row>
    <row r="83" spans="1:6" ht="45">
      <c r="A83" s="285" t="s">
        <v>497</v>
      </c>
      <c r="B83" s="297">
        <v>1</v>
      </c>
    </row>
  </sheetData>
  <autoFilter ref="A1:G81"/>
  <sortState ref="A2:G61">
    <sortCondition ref="A2:A61"/>
    <sortCondition ref="B2:B61"/>
  </sortState>
  <pageMargins left="0.7" right="0.7" top="0.75" bottom="0.75" header="0.3" footer="0.3"/>
  <pageSetup scale="82" fitToHeight="0"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7" zoomScale="140" zoomScaleNormal="140" workbookViewId="0">
      <selection activeCell="D28" sqref="D28"/>
    </sheetView>
  </sheetViews>
  <sheetFormatPr defaultColWidth="8.85546875" defaultRowHeight="15"/>
  <cols>
    <col min="1" max="1" width="14" customWidth="1"/>
    <col min="2" max="2" width="30.28515625" bestFit="1" customWidth="1"/>
    <col min="3" max="3" width="16.28515625" bestFit="1" customWidth="1"/>
    <col min="4" max="5" width="25.7109375" customWidth="1"/>
    <col min="6" max="6" width="10.42578125" bestFit="1" customWidth="1"/>
    <col min="7" max="7" width="13" customWidth="1"/>
    <col min="11" max="11" width="12.42578125" bestFit="1" customWidth="1"/>
    <col min="12" max="12" width="16.28515625" bestFit="1" customWidth="1"/>
  </cols>
  <sheetData>
    <row r="1" spans="1:7">
      <c r="A1" s="126" t="s">
        <v>212</v>
      </c>
      <c r="B1" s="126" t="s">
        <v>1163</v>
      </c>
      <c r="C1" s="126" t="s">
        <v>218</v>
      </c>
      <c r="D1" s="126" t="s">
        <v>1165</v>
      </c>
      <c r="E1" s="126" t="s">
        <v>307</v>
      </c>
      <c r="F1" s="126" t="s">
        <v>242</v>
      </c>
      <c r="G1" s="126" t="s">
        <v>243</v>
      </c>
    </row>
    <row r="2" spans="1:7">
      <c r="A2" s="59" t="s">
        <v>38</v>
      </c>
      <c r="B2" s="128" t="s">
        <v>269</v>
      </c>
      <c r="C2" s="128" t="s">
        <v>268</v>
      </c>
      <c r="D2" s="128" t="s">
        <v>267</v>
      </c>
      <c r="E2" s="128"/>
      <c r="F2" s="128"/>
      <c r="G2" s="129"/>
    </row>
    <row r="3" spans="1:7">
      <c r="A3" s="130" t="s">
        <v>38</v>
      </c>
      <c r="B3" s="131" t="s">
        <v>272</v>
      </c>
      <c r="C3" s="131" t="s">
        <v>271</v>
      </c>
      <c r="D3" s="131" t="s">
        <v>270</v>
      </c>
      <c r="E3" s="131"/>
      <c r="F3" s="131"/>
      <c r="G3" s="132"/>
    </row>
    <row r="4" spans="1:7">
      <c r="A4" s="130" t="s">
        <v>38</v>
      </c>
      <c r="B4" s="131" t="s">
        <v>275</v>
      </c>
      <c r="C4" s="131" t="s">
        <v>274</v>
      </c>
      <c r="D4" s="131" t="s">
        <v>273</v>
      </c>
      <c r="E4" s="131"/>
      <c r="F4" s="131">
        <v>1</v>
      </c>
      <c r="G4" s="132"/>
    </row>
    <row r="5" spans="1:7">
      <c r="A5" s="130" t="s">
        <v>38</v>
      </c>
      <c r="B5" s="131" t="s">
        <v>277</v>
      </c>
      <c r="C5" s="131" t="s">
        <v>274</v>
      </c>
      <c r="D5" s="131" t="s">
        <v>276</v>
      </c>
      <c r="E5" s="131"/>
      <c r="F5" s="131">
        <v>1</v>
      </c>
      <c r="G5" s="132"/>
    </row>
    <row r="6" spans="1:7">
      <c r="A6" s="130" t="s">
        <v>38</v>
      </c>
      <c r="B6" s="131" t="s">
        <v>279</v>
      </c>
      <c r="C6" s="131" t="s">
        <v>274</v>
      </c>
      <c r="D6" s="131" t="s">
        <v>278</v>
      </c>
      <c r="E6" s="131"/>
      <c r="F6" s="131">
        <v>1</v>
      </c>
      <c r="G6" s="132"/>
    </row>
    <row r="7" spans="1:7">
      <c r="A7" s="130" t="s">
        <v>38</v>
      </c>
      <c r="B7" s="131" t="s">
        <v>281</v>
      </c>
      <c r="C7" s="131" t="s">
        <v>274</v>
      </c>
      <c r="D7" s="131" t="s">
        <v>280</v>
      </c>
      <c r="E7" s="131"/>
      <c r="F7" s="239">
        <v>1</v>
      </c>
      <c r="G7" s="132"/>
    </row>
    <row r="8" spans="1:7">
      <c r="A8" s="130" t="s">
        <v>38</v>
      </c>
      <c r="B8" s="131" t="s">
        <v>283</v>
      </c>
      <c r="C8" s="131" t="s">
        <v>274</v>
      </c>
      <c r="D8" s="131" t="s">
        <v>282</v>
      </c>
      <c r="E8" s="131"/>
      <c r="F8" s="131"/>
      <c r="G8" s="132"/>
    </row>
    <row r="9" spans="1:7">
      <c r="A9" s="130" t="s">
        <v>38</v>
      </c>
      <c r="B9" s="131" t="s">
        <v>285</v>
      </c>
      <c r="C9" s="131" t="s">
        <v>274</v>
      </c>
      <c r="D9" s="131" t="s">
        <v>284</v>
      </c>
      <c r="E9" s="131"/>
      <c r="F9" s="131">
        <v>1</v>
      </c>
      <c r="G9" s="132"/>
    </row>
    <row r="10" spans="1:7">
      <c r="A10" s="130" t="s">
        <v>38</v>
      </c>
      <c r="B10" s="131" t="s">
        <v>288</v>
      </c>
      <c r="C10" s="131" t="s">
        <v>287</v>
      </c>
      <c r="D10" s="131" t="s">
        <v>286</v>
      </c>
      <c r="E10" s="131"/>
      <c r="F10" s="131">
        <v>1</v>
      </c>
      <c r="G10" s="132"/>
    </row>
    <row r="11" spans="1:7">
      <c r="A11" s="133" t="s">
        <v>38</v>
      </c>
      <c r="B11" s="134" t="s">
        <v>290</v>
      </c>
      <c r="C11" s="134" t="s">
        <v>274</v>
      </c>
      <c r="D11" s="134" t="s">
        <v>289</v>
      </c>
      <c r="E11" s="134"/>
      <c r="F11" s="134">
        <v>1</v>
      </c>
      <c r="G11" s="135"/>
    </row>
    <row r="12" spans="1:7">
      <c r="E12" s="138" t="s">
        <v>159</v>
      </c>
      <c r="F12" s="164">
        <f>SUM(F2:F11)</f>
        <v>7</v>
      </c>
    </row>
    <row r="13" spans="1:7">
      <c r="B13" t="s">
        <v>2503</v>
      </c>
    </row>
    <row r="14" spans="1:7" ht="45">
      <c r="A14" s="285" t="s">
        <v>497</v>
      </c>
      <c r="B14" s="297">
        <v>100</v>
      </c>
    </row>
  </sheetData>
  <pageMargins left="0.7" right="0.7" top="0.75" bottom="0.75" header="0.3" footer="0.3"/>
  <pageSetup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414"/>
  <sheetViews>
    <sheetView topLeftCell="A279" zoomScaleNormal="100" workbookViewId="0">
      <selection activeCell="B6" sqref="B6"/>
    </sheetView>
  </sheetViews>
  <sheetFormatPr defaultColWidth="8.85546875" defaultRowHeight="15"/>
  <cols>
    <col min="1" max="1" width="27.7109375" customWidth="1"/>
    <col min="2" max="2" width="45.7109375" customWidth="1"/>
    <col min="3" max="3" width="11.85546875" bestFit="1" customWidth="1"/>
    <col min="4" max="4" width="7.42578125" customWidth="1"/>
    <col min="5" max="5" width="30" customWidth="1"/>
    <col min="6" max="6" width="20.42578125" bestFit="1" customWidth="1"/>
    <col min="7" max="8" width="16.42578125" customWidth="1"/>
    <col min="9" max="9" width="26.7109375" customWidth="1"/>
  </cols>
  <sheetData>
    <row r="1" spans="1:9">
      <c r="A1" s="190" t="s">
        <v>212</v>
      </c>
      <c r="B1" s="190" t="s">
        <v>1163</v>
      </c>
      <c r="C1" s="190" t="s">
        <v>1164</v>
      </c>
      <c r="D1" s="190" t="s">
        <v>1165</v>
      </c>
      <c r="E1" s="190" t="s">
        <v>307</v>
      </c>
      <c r="F1" s="190" t="s">
        <v>292</v>
      </c>
      <c r="G1" s="190" t="s">
        <v>2292</v>
      </c>
      <c r="H1" s="126" t="s">
        <v>2350</v>
      </c>
      <c r="I1" s="190" t="s">
        <v>243</v>
      </c>
    </row>
    <row r="2" spans="1:9" ht="25.5" hidden="1">
      <c r="A2" s="453" t="s">
        <v>1166</v>
      </c>
      <c r="B2" s="185" t="s">
        <v>1493</v>
      </c>
      <c r="C2" s="185" t="s">
        <v>1176</v>
      </c>
      <c r="D2" s="185"/>
      <c r="E2" s="185" t="s">
        <v>1494</v>
      </c>
      <c r="F2" s="208"/>
      <c r="G2" s="208"/>
      <c r="H2" s="208" t="str">
        <f>IF($F2&lt;&gt;0,"Y"," ")</f>
        <v xml:space="preserve"> </v>
      </c>
      <c r="I2" s="178"/>
    </row>
    <row r="3" spans="1:9" ht="25.5" hidden="1">
      <c r="A3" s="454"/>
      <c r="B3" s="177" t="s">
        <v>1495</v>
      </c>
      <c r="C3" s="177" t="s">
        <v>1176</v>
      </c>
      <c r="D3" s="177"/>
      <c r="E3" s="177" t="s">
        <v>1496</v>
      </c>
      <c r="F3" s="201"/>
      <c r="G3" s="201"/>
      <c r="H3" s="201" t="str">
        <f t="shared" ref="H3:H66" si="0">IF($F3&lt;&gt;0,"Y"," ")</f>
        <v xml:space="preserve"> </v>
      </c>
      <c r="I3" s="179"/>
    </row>
    <row r="4" spans="1:9" ht="38.25" hidden="1">
      <c r="A4" s="454"/>
      <c r="B4" s="177" t="s">
        <v>1497</v>
      </c>
      <c r="C4" s="177" t="s">
        <v>1325</v>
      </c>
      <c r="D4" s="177"/>
      <c r="E4" s="177" t="s">
        <v>1498</v>
      </c>
      <c r="F4" s="204"/>
      <c r="G4" s="204"/>
      <c r="H4" s="204" t="str">
        <f t="shared" si="0"/>
        <v xml:space="preserve"> </v>
      </c>
      <c r="I4" s="209"/>
    </row>
    <row r="5" spans="1:9" ht="38.25" hidden="1">
      <c r="A5" s="454"/>
      <c r="B5" s="177" t="s">
        <v>1499</v>
      </c>
      <c r="C5" s="177" t="s">
        <v>1500</v>
      </c>
      <c r="D5" s="177"/>
      <c r="E5" s="177" t="s">
        <v>1501</v>
      </c>
      <c r="F5" s="204"/>
      <c r="G5" s="204"/>
      <c r="H5" s="204" t="str">
        <f t="shared" si="0"/>
        <v xml:space="preserve"> </v>
      </c>
      <c r="I5" s="209"/>
    </row>
    <row r="6" spans="1:9" ht="25.5" hidden="1">
      <c r="A6" s="454"/>
      <c r="B6" s="177" t="s">
        <v>1502</v>
      </c>
      <c r="C6" s="177" t="s">
        <v>1503</v>
      </c>
      <c r="D6" s="177"/>
      <c r="E6" s="177" t="s">
        <v>1504</v>
      </c>
      <c r="F6" s="204"/>
      <c r="G6" s="204"/>
      <c r="H6" s="204" t="str">
        <f t="shared" si="0"/>
        <v xml:space="preserve"> </v>
      </c>
      <c r="I6" s="209"/>
    </row>
    <row r="7" spans="1:9" ht="25.5" hidden="1" customHeight="1">
      <c r="A7" s="376" t="s">
        <v>1269</v>
      </c>
      <c r="B7" s="185" t="s">
        <v>1493</v>
      </c>
      <c r="C7" s="185" t="s">
        <v>1176</v>
      </c>
      <c r="D7" s="185"/>
      <c r="E7" s="185" t="s">
        <v>1505</v>
      </c>
      <c r="F7" s="210">
        <v>0</v>
      </c>
      <c r="G7" s="210">
        <f t="shared" ref="G7:G10" si="1">IF(F7=0,0,F7*$B$404)</f>
        <v>0</v>
      </c>
      <c r="H7" s="210" t="str">
        <f t="shared" si="0"/>
        <v xml:space="preserve"> </v>
      </c>
      <c r="I7" s="211"/>
    </row>
    <row r="8" spans="1:9" ht="89.25" hidden="1" customHeight="1">
      <c r="A8" s="377"/>
      <c r="B8" s="177" t="s">
        <v>1506</v>
      </c>
      <c r="C8" s="177" t="s">
        <v>1507</v>
      </c>
      <c r="D8" s="177"/>
      <c r="E8" s="177" t="s">
        <v>1508</v>
      </c>
      <c r="F8" s="204">
        <v>0</v>
      </c>
      <c r="G8" s="204">
        <f t="shared" si="1"/>
        <v>0</v>
      </c>
      <c r="H8" s="204" t="str">
        <f t="shared" si="0"/>
        <v xml:space="preserve"> </v>
      </c>
      <c r="I8" s="209"/>
    </row>
    <row r="9" spans="1:9" ht="15" hidden="1" customHeight="1">
      <c r="A9" s="377"/>
      <c r="B9" s="177" t="s">
        <v>1495</v>
      </c>
      <c r="C9" s="177" t="s">
        <v>1176</v>
      </c>
      <c r="D9" s="177"/>
      <c r="E9" s="177" t="s">
        <v>1509</v>
      </c>
      <c r="F9" s="204">
        <v>0</v>
      </c>
      <c r="G9" s="204">
        <f t="shared" si="1"/>
        <v>0</v>
      </c>
      <c r="H9" s="204" t="str">
        <f t="shared" si="0"/>
        <v xml:space="preserve"> </v>
      </c>
      <c r="I9" s="209"/>
    </row>
    <row r="10" spans="1:9" ht="15" hidden="1" customHeight="1">
      <c r="A10" s="377"/>
      <c r="B10" s="177" t="s">
        <v>1510</v>
      </c>
      <c r="C10" s="177"/>
      <c r="D10" s="177"/>
      <c r="E10" s="177" t="s">
        <v>1511</v>
      </c>
      <c r="F10" s="204">
        <v>0</v>
      </c>
      <c r="G10" s="204">
        <f t="shared" si="1"/>
        <v>0</v>
      </c>
      <c r="H10" s="204" t="str">
        <f t="shared" si="0"/>
        <v xml:space="preserve"> </v>
      </c>
      <c r="I10" s="209"/>
    </row>
    <row r="11" spans="1:9" ht="25.5">
      <c r="A11" s="454" t="s">
        <v>1269</v>
      </c>
      <c r="B11" s="177" t="s">
        <v>1512</v>
      </c>
      <c r="C11" s="177" t="s">
        <v>1172</v>
      </c>
      <c r="D11" s="177"/>
      <c r="E11" s="177" t="s">
        <v>1513</v>
      </c>
      <c r="F11" s="204">
        <v>1</v>
      </c>
      <c r="G11" s="204">
        <f>IF(F11=0,0,F11*$B$404)</f>
        <v>1500</v>
      </c>
      <c r="H11" s="204" t="str">
        <f t="shared" si="0"/>
        <v>Y</v>
      </c>
      <c r="I11" s="209"/>
    </row>
    <row r="12" spans="1:9" ht="25.5">
      <c r="A12" s="454"/>
      <c r="B12" s="177" t="s">
        <v>1514</v>
      </c>
      <c r="C12" s="177" t="s">
        <v>1172</v>
      </c>
      <c r="D12" s="177"/>
      <c r="E12" s="177" t="s">
        <v>1515</v>
      </c>
      <c r="F12" s="204">
        <v>1</v>
      </c>
      <c r="G12" s="204">
        <f t="shared" ref="G12:G75" si="2">IF(F12=0,0,F12*$B$404)</f>
        <v>1500</v>
      </c>
      <c r="H12" s="204" t="str">
        <f t="shared" si="0"/>
        <v>Y</v>
      </c>
      <c r="I12" s="209"/>
    </row>
    <row r="13" spans="1:9" ht="76.5">
      <c r="A13" s="454"/>
      <c r="B13" s="177" t="s">
        <v>1516</v>
      </c>
      <c r="C13" s="177" t="s">
        <v>8</v>
      </c>
      <c r="D13" s="177"/>
      <c r="E13" s="177" t="s">
        <v>1517</v>
      </c>
      <c r="F13" s="204">
        <v>1</v>
      </c>
      <c r="G13" s="204">
        <f t="shared" si="2"/>
        <v>1500</v>
      </c>
      <c r="H13" s="204" t="str">
        <f t="shared" si="0"/>
        <v>Y</v>
      </c>
      <c r="I13" s="209"/>
    </row>
    <row r="14" spans="1:9" ht="76.5">
      <c r="A14" s="454"/>
      <c r="B14" s="177" t="s">
        <v>1518</v>
      </c>
      <c r="C14" s="177" t="s">
        <v>219</v>
      </c>
      <c r="D14" s="177"/>
      <c r="E14" s="177" t="s">
        <v>1519</v>
      </c>
      <c r="F14" s="204">
        <v>1</v>
      </c>
      <c r="G14" s="204">
        <f t="shared" si="2"/>
        <v>1500</v>
      </c>
      <c r="H14" s="204" t="str">
        <f t="shared" si="0"/>
        <v>Y</v>
      </c>
      <c r="I14" s="209"/>
    </row>
    <row r="15" spans="1:9" ht="25.5">
      <c r="A15" s="454"/>
      <c r="B15" s="177" t="s">
        <v>1520</v>
      </c>
      <c r="C15" s="177" t="s">
        <v>1172</v>
      </c>
      <c r="D15" s="177"/>
      <c r="E15" s="177" t="s">
        <v>1521</v>
      </c>
      <c r="F15" s="204">
        <v>1</v>
      </c>
      <c r="G15" s="204">
        <f t="shared" si="2"/>
        <v>1500</v>
      </c>
      <c r="H15" s="204" t="str">
        <f t="shared" si="0"/>
        <v>Y</v>
      </c>
      <c r="I15" s="209"/>
    </row>
    <row r="16" spans="1:9" ht="63.75">
      <c r="A16" s="454"/>
      <c r="B16" s="177" t="s">
        <v>1522</v>
      </c>
      <c r="C16" s="177" t="s">
        <v>287</v>
      </c>
      <c r="D16" s="177"/>
      <c r="E16" s="177" t="s">
        <v>1523</v>
      </c>
      <c r="F16" s="204">
        <v>1</v>
      </c>
      <c r="G16" s="204">
        <f t="shared" si="2"/>
        <v>1500</v>
      </c>
      <c r="H16" s="204" t="str">
        <f t="shared" si="0"/>
        <v>Y</v>
      </c>
      <c r="I16" s="209"/>
    </row>
    <row r="17" spans="1:9" ht="25.5" hidden="1" customHeight="1">
      <c r="A17" s="457"/>
      <c r="B17" s="177" t="s">
        <v>1524</v>
      </c>
      <c r="C17" s="177" t="s">
        <v>287</v>
      </c>
      <c r="D17" s="177"/>
      <c r="E17" s="177" t="s">
        <v>1525</v>
      </c>
      <c r="F17" s="204"/>
      <c r="G17" s="204">
        <f t="shared" si="2"/>
        <v>0</v>
      </c>
      <c r="H17" s="204" t="str">
        <f t="shared" si="0"/>
        <v xml:space="preserve"> </v>
      </c>
      <c r="I17" s="209"/>
    </row>
    <row r="18" spans="1:9" ht="25.5" hidden="1" customHeight="1">
      <c r="A18" s="457"/>
      <c r="B18" s="177" t="s">
        <v>1526</v>
      </c>
      <c r="C18" s="177" t="s">
        <v>1176</v>
      </c>
      <c r="D18" s="177"/>
      <c r="E18" s="177" t="s">
        <v>1527</v>
      </c>
      <c r="F18" s="204">
        <v>0</v>
      </c>
      <c r="G18" s="204">
        <f t="shared" si="2"/>
        <v>0</v>
      </c>
      <c r="H18" s="204" t="str">
        <f t="shared" si="0"/>
        <v xml:space="preserve"> </v>
      </c>
      <c r="I18" s="209"/>
    </row>
    <row r="19" spans="1:9" ht="51">
      <c r="A19" s="454"/>
      <c r="B19" s="177" t="s">
        <v>1528</v>
      </c>
      <c r="C19" s="177" t="s">
        <v>8</v>
      </c>
      <c r="D19" s="177"/>
      <c r="E19" s="177" t="s">
        <v>1529</v>
      </c>
      <c r="F19" s="204">
        <v>1</v>
      </c>
      <c r="G19" s="204">
        <f t="shared" si="2"/>
        <v>1500</v>
      </c>
      <c r="H19" s="204" t="str">
        <f t="shared" si="0"/>
        <v>Y</v>
      </c>
      <c r="I19" s="209"/>
    </row>
    <row r="20" spans="1:9" ht="76.5">
      <c r="A20" s="454"/>
      <c r="B20" s="177" t="s">
        <v>1530</v>
      </c>
      <c r="C20" s="177" t="s">
        <v>219</v>
      </c>
      <c r="D20" s="177"/>
      <c r="E20" s="177" t="s">
        <v>1531</v>
      </c>
      <c r="F20" s="204">
        <v>1</v>
      </c>
      <c r="G20" s="204">
        <f t="shared" si="2"/>
        <v>1500</v>
      </c>
      <c r="H20" s="204" t="str">
        <f t="shared" si="0"/>
        <v>Y</v>
      </c>
      <c r="I20" s="209"/>
    </row>
    <row r="21" spans="1:9">
      <c r="A21" s="454"/>
      <c r="B21" s="177" t="s">
        <v>1532</v>
      </c>
      <c r="C21" s="177" t="s">
        <v>1172</v>
      </c>
      <c r="D21" s="177"/>
      <c r="E21" s="177" t="s">
        <v>1533</v>
      </c>
      <c r="F21" s="204">
        <v>1</v>
      </c>
      <c r="G21" s="204">
        <f t="shared" si="2"/>
        <v>1500</v>
      </c>
      <c r="H21" s="204" t="str">
        <f t="shared" si="0"/>
        <v>Y</v>
      </c>
      <c r="I21" s="209"/>
    </row>
    <row r="22" spans="1:9">
      <c r="A22" s="454"/>
      <c r="B22" s="177" t="s">
        <v>110</v>
      </c>
      <c r="C22" s="177" t="s">
        <v>8</v>
      </c>
      <c r="D22" s="177"/>
      <c r="E22" s="177" t="s">
        <v>1534</v>
      </c>
      <c r="F22" s="204">
        <v>1</v>
      </c>
      <c r="G22" s="204">
        <f t="shared" si="2"/>
        <v>1500</v>
      </c>
      <c r="H22" s="204" t="str">
        <f t="shared" si="0"/>
        <v>Y</v>
      </c>
      <c r="I22" s="209"/>
    </row>
    <row r="23" spans="1:9" ht="76.5" hidden="1" customHeight="1">
      <c r="A23" s="457"/>
      <c r="B23" s="177" t="s">
        <v>1535</v>
      </c>
      <c r="C23" s="177" t="s">
        <v>8</v>
      </c>
      <c r="D23" s="177"/>
      <c r="E23" s="177" t="s">
        <v>1536</v>
      </c>
      <c r="F23" s="204">
        <v>0</v>
      </c>
      <c r="G23" s="204">
        <f t="shared" si="2"/>
        <v>0</v>
      </c>
      <c r="H23" s="204" t="str">
        <f t="shared" si="0"/>
        <v xml:space="preserve"> </v>
      </c>
      <c r="I23" s="209"/>
    </row>
    <row r="24" spans="1:9" ht="89.25" hidden="1" customHeight="1">
      <c r="A24" s="457"/>
      <c r="B24" s="177" t="s">
        <v>1537</v>
      </c>
      <c r="C24" s="177" t="s">
        <v>8</v>
      </c>
      <c r="D24" s="177"/>
      <c r="E24" s="177" t="s">
        <v>1538</v>
      </c>
      <c r="F24" s="204">
        <v>0</v>
      </c>
      <c r="G24" s="204">
        <f t="shared" si="2"/>
        <v>0</v>
      </c>
      <c r="H24" s="204" t="str">
        <f t="shared" si="0"/>
        <v xml:space="preserve"> </v>
      </c>
      <c r="I24" s="209"/>
    </row>
    <row r="25" spans="1:9" ht="25.5">
      <c r="A25" s="454"/>
      <c r="B25" s="177" t="s">
        <v>1539</v>
      </c>
      <c r="C25" s="177" t="s">
        <v>152</v>
      </c>
      <c r="D25" s="177"/>
      <c r="E25" s="177" t="s">
        <v>1540</v>
      </c>
      <c r="F25" s="204">
        <v>1</v>
      </c>
      <c r="G25" s="204">
        <f t="shared" si="2"/>
        <v>1500</v>
      </c>
      <c r="H25" s="204" t="str">
        <f t="shared" si="0"/>
        <v>Y</v>
      </c>
      <c r="I25" s="209"/>
    </row>
    <row r="26" spans="1:9" ht="38.25">
      <c r="A26" s="454"/>
      <c r="B26" s="177" t="s">
        <v>1541</v>
      </c>
      <c r="C26" s="177" t="s">
        <v>1507</v>
      </c>
      <c r="D26" s="177"/>
      <c r="E26" s="177" t="s">
        <v>1542</v>
      </c>
      <c r="F26" s="204">
        <v>1</v>
      </c>
      <c r="G26" s="204">
        <f t="shared" si="2"/>
        <v>1500</v>
      </c>
      <c r="H26" s="204" t="str">
        <f t="shared" si="0"/>
        <v>Y</v>
      </c>
      <c r="I26" s="209"/>
    </row>
    <row r="27" spans="1:9" ht="38.25">
      <c r="A27" s="454"/>
      <c r="B27" s="177" t="s">
        <v>1366</v>
      </c>
      <c r="C27" s="177" t="s">
        <v>287</v>
      </c>
      <c r="D27" s="177"/>
      <c r="E27" s="177" t="s">
        <v>1543</v>
      </c>
      <c r="F27" s="204">
        <v>1</v>
      </c>
      <c r="G27" s="204">
        <f t="shared" si="2"/>
        <v>1500</v>
      </c>
      <c r="H27" s="204" t="str">
        <f t="shared" si="0"/>
        <v>Y</v>
      </c>
      <c r="I27" s="209"/>
    </row>
    <row r="28" spans="1:9" ht="25.5">
      <c r="A28" s="454"/>
      <c r="B28" s="177" t="s">
        <v>1544</v>
      </c>
      <c r="C28" s="177" t="s">
        <v>152</v>
      </c>
      <c r="D28" s="177"/>
      <c r="E28" s="177" t="s">
        <v>1545</v>
      </c>
      <c r="F28" s="204">
        <v>1</v>
      </c>
      <c r="G28" s="204">
        <f t="shared" si="2"/>
        <v>1500</v>
      </c>
      <c r="H28" s="204" t="str">
        <f t="shared" si="0"/>
        <v>Y</v>
      </c>
      <c r="I28" s="209"/>
    </row>
    <row r="29" spans="1:9" ht="25.5">
      <c r="A29" s="454"/>
      <c r="B29" s="177" t="s">
        <v>1546</v>
      </c>
      <c r="C29" s="177" t="s">
        <v>16</v>
      </c>
      <c r="D29" s="177"/>
      <c r="E29" s="177" t="s">
        <v>1547</v>
      </c>
      <c r="F29" s="204">
        <v>1</v>
      </c>
      <c r="G29" s="204">
        <f t="shared" si="2"/>
        <v>1500</v>
      </c>
      <c r="H29" s="204" t="str">
        <f t="shared" si="0"/>
        <v>Y</v>
      </c>
      <c r="I29" s="209"/>
    </row>
    <row r="30" spans="1:9" ht="38.25">
      <c r="A30" s="454"/>
      <c r="B30" s="177" t="s">
        <v>430</v>
      </c>
      <c r="C30" s="177" t="s">
        <v>287</v>
      </c>
      <c r="D30" s="177"/>
      <c r="E30" s="177" t="s">
        <v>1548</v>
      </c>
      <c r="F30" s="204">
        <v>1</v>
      </c>
      <c r="G30" s="204">
        <f t="shared" si="2"/>
        <v>1500</v>
      </c>
      <c r="H30" s="204" t="str">
        <f t="shared" si="0"/>
        <v>Y</v>
      </c>
      <c r="I30" s="209"/>
    </row>
    <row r="31" spans="1:9" ht="63.75" hidden="1" customHeight="1">
      <c r="A31" s="457"/>
      <c r="B31" s="177" t="s">
        <v>1549</v>
      </c>
      <c r="C31" s="177" t="s">
        <v>287</v>
      </c>
      <c r="D31" s="177"/>
      <c r="E31" s="177" t="s">
        <v>1550</v>
      </c>
      <c r="F31" s="204">
        <v>0</v>
      </c>
      <c r="G31" s="204">
        <f t="shared" si="2"/>
        <v>0</v>
      </c>
      <c r="H31" s="204" t="str">
        <f t="shared" si="0"/>
        <v xml:space="preserve"> </v>
      </c>
      <c r="I31" s="209"/>
    </row>
    <row r="32" spans="1:9" ht="76.5" hidden="1" customHeight="1">
      <c r="A32" s="457"/>
      <c r="B32" s="177" t="s">
        <v>1551</v>
      </c>
      <c r="C32" s="177" t="s">
        <v>287</v>
      </c>
      <c r="D32" s="177"/>
      <c r="E32" s="177" t="s">
        <v>1552</v>
      </c>
      <c r="F32" s="204">
        <v>0</v>
      </c>
      <c r="G32" s="204">
        <f t="shared" si="2"/>
        <v>0</v>
      </c>
      <c r="H32" s="204" t="str">
        <f t="shared" si="0"/>
        <v xml:space="preserve"> </v>
      </c>
      <c r="I32" s="209"/>
    </row>
    <row r="33" spans="1:9">
      <c r="A33" s="454"/>
      <c r="B33" s="177" t="s">
        <v>1553</v>
      </c>
      <c r="C33" s="177" t="s">
        <v>1172</v>
      </c>
      <c r="D33" s="177"/>
      <c r="E33" s="177" t="s">
        <v>1554</v>
      </c>
      <c r="F33" s="204">
        <v>1</v>
      </c>
      <c r="G33" s="204">
        <f t="shared" si="2"/>
        <v>1500</v>
      </c>
      <c r="H33" s="204" t="str">
        <f t="shared" si="0"/>
        <v>Y</v>
      </c>
      <c r="I33" s="209"/>
    </row>
    <row r="34" spans="1:9" ht="76.5" hidden="1" customHeight="1">
      <c r="A34" s="378"/>
      <c r="B34" s="177" t="s">
        <v>1555</v>
      </c>
      <c r="C34" s="177" t="s">
        <v>1507</v>
      </c>
      <c r="D34" s="177"/>
      <c r="E34" s="177" t="s">
        <v>1536</v>
      </c>
      <c r="F34" s="204">
        <v>0</v>
      </c>
      <c r="G34" s="212">
        <f t="shared" si="2"/>
        <v>0</v>
      </c>
      <c r="H34" s="204" t="str">
        <f t="shared" si="0"/>
        <v xml:space="preserve"> </v>
      </c>
      <c r="I34" s="209"/>
    </row>
    <row r="35" spans="1:9" hidden="1">
      <c r="A35" s="453" t="s">
        <v>1270</v>
      </c>
      <c r="B35" s="185" t="s">
        <v>1556</v>
      </c>
      <c r="C35" s="185" t="s">
        <v>219</v>
      </c>
      <c r="D35" s="185"/>
      <c r="E35" s="185" t="s">
        <v>1557</v>
      </c>
      <c r="F35" s="210"/>
      <c r="G35" s="204">
        <f t="shared" si="2"/>
        <v>0</v>
      </c>
      <c r="H35" s="204" t="str">
        <f t="shared" si="0"/>
        <v xml:space="preserve"> </v>
      </c>
      <c r="I35" s="211"/>
    </row>
    <row r="36" spans="1:9" ht="38.25" hidden="1">
      <c r="A36" s="454"/>
      <c r="B36" s="177" t="s">
        <v>1558</v>
      </c>
      <c r="C36" s="177" t="s">
        <v>219</v>
      </c>
      <c r="D36" s="177"/>
      <c r="E36" s="177" t="s">
        <v>1559</v>
      </c>
      <c r="F36" s="204"/>
      <c r="G36" s="204">
        <f t="shared" si="2"/>
        <v>0</v>
      </c>
      <c r="H36" s="204" t="str">
        <f t="shared" si="0"/>
        <v xml:space="preserve"> </v>
      </c>
      <c r="I36" s="209"/>
    </row>
    <row r="37" spans="1:9" ht="38.25" hidden="1">
      <c r="A37" s="454"/>
      <c r="B37" s="177" t="s">
        <v>1560</v>
      </c>
      <c r="C37" s="177" t="s">
        <v>219</v>
      </c>
      <c r="D37" s="177"/>
      <c r="E37" s="177" t="s">
        <v>1561</v>
      </c>
      <c r="F37" s="204"/>
      <c r="G37" s="204">
        <f t="shared" si="2"/>
        <v>0</v>
      </c>
      <c r="H37" s="204" t="str">
        <f t="shared" si="0"/>
        <v xml:space="preserve"> </v>
      </c>
      <c r="I37" s="209"/>
    </row>
    <row r="38" spans="1:9" ht="38.25" hidden="1">
      <c r="A38" s="454"/>
      <c r="B38" s="177" t="s">
        <v>1562</v>
      </c>
      <c r="C38" s="177" t="s">
        <v>219</v>
      </c>
      <c r="D38" s="177"/>
      <c r="E38" s="177" t="s">
        <v>1563</v>
      </c>
      <c r="F38" s="204">
        <v>0</v>
      </c>
      <c r="G38" s="204">
        <f t="shared" si="2"/>
        <v>0</v>
      </c>
      <c r="H38" s="204" t="str">
        <f t="shared" si="0"/>
        <v xml:space="preserve"> </v>
      </c>
      <c r="I38" s="209"/>
    </row>
    <row r="39" spans="1:9" ht="25.5" hidden="1">
      <c r="A39" s="454"/>
      <c r="B39" s="177" t="s">
        <v>1564</v>
      </c>
      <c r="C39" s="177" t="s">
        <v>219</v>
      </c>
      <c r="D39" s="177"/>
      <c r="E39" s="177" t="s">
        <v>1565</v>
      </c>
      <c r="F39" s="204"/>
      <c r="G39" s="204">
        <f t="shared" si="2"/>
        <v>0</v>
      </c>
      <c r="H39" s="204" t="str">
        <f t="shared" si="0"/>
        <v xml:space="preserve"> </v>
      </c>
      <c r="I39" s="209"/>
    </row>
    <row r="40" spans="1:9" ht="25.5" hidden="1">
      <c r="A40" s="454"/>
      <c r="B40" s="177" t="s">
        <v>1566</v>
      </c>
      <c r="C40" s="177" t="s">
        <v>219</v>
      </c>
      <c r="D40" s="177"/>
      <c r="E40" s="177" t="s">
        <v>1567</v>
      </c>
      <c r="F40" s="204"/>
      <c r="G40" s="204">
        <f t="shared" si="2"/>
        <v>0</v>
      </c>
      <c r="H40" s="204" t="str">
        <f t="shared" si="0"/>
        <v xml:space="preserve"> </v>
      </c>
      <c r="I40" s="209"/>
    </row>
    <row r="41" spans="1:9" ht="38.25" hidden="1">
      <c r="A41" s="454"/>
      <c r="B41" s="177" t="s">
        <v>1568</v>
      </c>
      <c r="C41" s="177" t="s">
        <v>219</v>
      </c>
      <c r="D41" s="177"/>
      <c r="E41" s="177" t="s">
        <v>1569</v>
      </c>
      <c r="F41" s="204"/>
      <c r="G41" s="204">
        <f t="shared" si="2"/>
        <v>0</v>
      </c>
      <c r="H41" s="204" t="str">
        <f t="shared" si="0"/>
        <v xml:space="preserve"> </v>
      </c>
      <c r="I41" s="255"/>
    </row>
    <row r="42" spans="1:9" ht="25.5" hidden="1">
      <c r="A42" s="454"/>
      <c r="B42" s="177" t="s">
        <v>1570</v>
      </c>
      <c r="C42" s="177" t="s">
        <v>219</v>
      </c>
      <c r="D42" s="177"/>
      <c r="E42" s="177" t="s">
        <v>1571</v>
      </c>
      <c r="F42" s="204"/>
      <c r="G42" s="204">
        <f t="shared" si="2"/>
        <v>0</v>
      </c>
      <c r="H42" s="204" t="str">
        <f t="shared" si="0"/>
        <v xml:space="preserve"> </v>
      </c>
      <c r="I42" s="209"/>
    </row>
    <row r="43" spans="1:9" ht="25.5">
      <c r="A43" s="453"/>
      <c r="B43" s="177" t="s">
        <v>1572</v>
      </c>
      <c r="C43" s="177" t="s">
        <v>1573</v>
      </c>
      <c r="D43" s="177"/>
      <c r="E43" s="177" t="s">
        <v>1574</v>
      </c>
      <c r="F43" s="204">
        <v>4</v>
      </c>
      <c r="G43" s="204">
        <f t="shared" si="2"/>
        <v>6000</v>
      </c>
      <c r="H43" s="204" t="str">
        <f t="shared" si="0"/>
        <v>Y</v>
      </c>
      <c r="I43" s="209" t="s">
        <v>3909</v>
      </c>
    </row>
    <row r="44" spans="1:9">
      <c r="A44" s="455"/>
      <c r="B44" s="177" t="s">
        <v>1575</v>
      </c>
      <c r="C44" s="177" t="s">
        <v>219</v>
      </c>
      <c r="D44" s="177"/>
      <c r="E44" s="177" t="s">
        <v>1576</v>
      </c>
      <c r="F44" s="204">
        <v>4</v>
      </c>
      <c r="G44" s="204">
        <f t="shared" si="2"/>
        <v>6000</v>
      </c>
      <c r="H44" s="204" t="str">
        <f t="shared" si="0"/>
        <v>Y</v>
      </c>
      <c r="I44" s="209" t="s">
        <v>3909</v>
      </c>
    </row>
    <row r="45" spans="1:9" hidden="1">
      <c r="A45" s="454"/>
      <c r="B45" s="177" t="s">
        <v>1577</v>
      </c>
      <c r="C45" s="177" t="s">
        <v>219</v>
      </c>
      <c r="D45" s="177"/>
      <c r="E45" s="177" t="s">
        <v>1578</v>
      </c>
      <c r="F45" s="204"/>
      <c r="G45" s="212">
        <f t="shared" si="2"/>
        <v>0</v>
      </c>
      <c r="H45" s="204" t="str">
        <f t="shared" si="0"/>
        <v xml:space="preserve"> </v>
      </c>
      <c r="I45" s="209"/>
    </row>
    <row r="46" spans="1:9" hidden="1">
      <c r="A46" s="453" t="s">
        <v>1579</v>
      </c>
      <c r="B46" s="185" t="s">
        <v>1556</v>
      </c>
      <c r="C46" s="185" t="s">
        <v>219</v>
      </c>
      <c r="D46" s="185"/>
      <c r="E46" s="185" t="s">
        <v>1557</v>
      </c>
      <c r="F46" s="210"/>
      <c r="G46" s="204">
        <f t="shared" si="2"/>
        <v>0</v>
      </c>
      <c r="H46" s="204" t="str">
        <f t="shared" si="0"/>
        <v xml:space="preserve"> </v>
      </c>
      <c r="I46" s="211"/>
    </row>
    <row r="47" spans="1:9" ht="38.25" hidden="1">
      <c r="A47" s="454"/>
      <c r="B47" s="177" t="s">
        <v>1558</v>
      </c>
      <c r="C47" s="177" t="s">
        <v>219</v>
      </c>
      <c r="D47" s="177"/>
      <c r="E47" s="177" t="s">
        <v>1559</v>
      </c>
      <c r="F47" s="204"/>
      <c r="G47" s="204">
        <f t="shared" si="2"/>
        <v>0</v>
      </c>
      <c r="H47" s="204" t="str">
        <f t="shared" si="0"/>
        <v xml:space="preserve"> </v>
      </c>
      <c r="I47" s="209"/>
    </row>
    <row r="48" spans="1:9" ht="38.25" hidden="1">
      <c r="A48" s="454"/>
      <c r="B48" s="177" t="s">
        <v>1580</v>
      </c>
      <c r="C48" s="177" t="s">
        <v>219</v>
      </c>
      <c r="D48" s="177"/>
      <c r="E48" s="177" t="s">
        <v>1561</v>
      </c>
      <c r="F48" s="204"/>
      <c r="G48" s="204">
        <f t="shared" si="2"/>
        <v>0</v>
      </c>
      <c r="H48" s="204" t="str">
        <f t="shared" si="0"/>
        <v xml:space="preserve"> </v>
      </c>
      <c r="I48" s="209"/>
    </row>
    <row r="49" spans="1:9" ht="38.25">
      <c r="A49" s="456"/>
      <c r="B49" s="177" t="s">
        <v>1562</v>
      </c>
      <c r="C49" s="177" t="s">
        <v>219</v>
      </c>
      <c r="D49" s="177"/>
      <c r="E49" s="177" t="s">
        <v>1563</v>
      </c>
      <c r="F49" s="204">
        <v>1</v>
      </c>
      <c r="G49" s="204">
        <f t="shared" si="2"/>
        <v>1500</v>
      </c>
      <c r="H49" s="204" t="str">
        <f t="shared" si="0"/>
        <v>Y</v>
      </c>
      <c r="I49" s="209"/>
    </row>
    <row r="50" spans="1:9" ht="25.5" hidden="1">
      <c r="A50" s="454"/>
      <c r="B50" s="177" t="s">
        <v>1564</v>
      </c>
      <c r="C50" s="177" t="s">
        <v>219</v>
      </c>
      <c r="D50" s="177"/>
      <c r="E50" s="177" t="s">
        <v>1565</v>
      </c>
      <c r="F50" s="204"/>
      <c r="G50" s="204">
        <f t="shared" si="2"/>
        <v>0</v>
      </c>
      <c r="H50" s="204" t="str">
        <f t="shared" si="0"/>
        <v xml:space="preserve"> </v>
      </c>
      <c r="I50" s="209"/>
    </row>
    <row r="51" spans="1:9" ht="25.5" hidden="1">
      <c r="A51" s="454"/>
      <c r="B51" s="177" t="s">
        <v>1566</v>
      </c>
      <c r="C51" s="177" t="s">
        <v>219</v>
      </c>
      <c r="D51" s="177"/>
      <c r="E51" s="177" t="s">
        <v>1567</v>
      </c>
      <c r="F51" s="204"/>
      <c r="G51" s="204">
        <f t="shared" si="2"/>
        <v>0</v>
      </c>
      <c r="H51" s="204" t="str">
        <f t="shared" si="0"/>
        <v xml:space="preserve"> </v>
      </c>
      <c r="I51" s="209"/>
    </row>
    <row r="52" spans="1:9" ht="38.25" hidden="1">
      <c r="A52" s="454"/>
      <c r="B52" s="177" t="s">
        <v>1568</v>
      </c>
      <c r="C52" s="177" t="s">
        <v>219</v>
      </c>
      <c r="D52" s="177"/>
      <c r="E52" s="177" t="s">
        <v>1569</v>
      </c>
      <c r="F52" s="204"/>
      <c r="G52" s="204">
        <f t="shared" si="2"/>
        <v>0</v>
      </c>
      <c r="H52" s="204" t="str">
        <f t="shared" si="0"/>
        <v xml:space="preserve"> </v>
      </c>
      <c r="I52" s="209"/>
    </row>
    <row r="53" spans="1:9" ht="25.5">
      <c r="A53" s="453"/>
      <c r="B53" s="177" t="s">
        <v>1570</v>
      </c>
      <c r="C53" s="177" t="s">
        <v>219</v>
      </c>
      <c r="D53" s="177"/>
      <c r="E53" s="177" t="s">
        <v>1571</v>
      </c>
      <c r="F53" s="204">
        <v>1</v>
      </c>
      <c r="G53" s="204">
        <f t="shared" si="2"/>
        <v>1500</v>
      </c>
      <c r="H53" s="204" t="str">
        <f t="shared" si="0"/>
        <v>Y</v>
      </c>
      <c r="I53" s="209"/>
    </row>
    <row r="54" spans="1:9" ht="25.5">
      <c r="A54" s="455"/>
      <c r="B54" s="177" t="s">
        <v>1572</v>
      </c>
      <c r="C54" s="177" t="s">
        <v>1573</v>
      </c>
      <c r="D54" s="177"/>
      <c r="E54" s="177" t="s">
        <v>1574</v>
      </c>
      <c r="F54" s="204">
        <v>1</v>
      </c>
      <c r="G54" s="204">
        <f t="shared" si="2"/>
        <v>1500</v>
      </c>
      <c r="H54" s="204" t="str">
        <f t="shared" si="0"/>
        <v>Y</v>
      </c>
      <c r="I54" s="209"/>
    </row>
    <row r="55" spans="1:9" hidden="1">
      <c r="A55" s="454"/>
      <c r="B55" s="177" t="s">
        <v>1575</v>
      </c>
      <c r="C55" s="177" t="s">
        <v>219</v>
      </c>
      <c r="D55" s="177"/>
      <c r="E55" s="177" t="s">
        <v>1576</v>
      </c>
      <c r="F55" s="204"/>
      <c r="G55" s="204">
        <f t="shared" si="2"/>
        <v>0</v>
      </c>
      <c r="H55" s="204" t="str">
        <f t="shared" si="0"/>
        <v xml:space="preserve"> </v>
      </c>
      <c r="I55" s="209"/>
    </row>
    <row r="56" spans="1:9" hidden="1">
      <c r="A56" s="454"/>
      <c r="B56" s="177" t="s">
        <v>1577</v>
      </c>
      <c r="C56" s="177" t="s">
        <v>219</v>
      </c>
      <c r="D56" s="177"/>
      <c r="E56" s="177" t="s">
        <v>1578</v>
      </c>
      <c r="F56" s="204"/>
      <c r="G56" s="212">
        <f t="shared" si="2"/>
        <v>0</v>
      </c>
      <c r="H56" s="204" t="str">
        <f t="shared" si="0"/>
        <v xml:space="preserve"> </v>
      </c>
      <c r="I56" s="209"/>
    </row>
    <row r="57" spans="1:9" ht="25.5" hidden="1">
      <c r="A57" s="453" t="s">
        <v>1581</v>
      </c>
      <c r="B57" s="185" t="s">
        <v>1582</v>
      </c>
      <c r="C57" s="185" t="s">
        <v>219</v>
      </c>
      <c r="D57" s="185"/>
      <c r="E57" s="185" t="s">
        <v>1583</v>
      </c>
      <c r="F57" s="210"/>
      <c r="G57" s="204">
        <f t="shared" si="2"/>
        <v>0</v>
      </c>
      <c r="H57" s="204" t="str">
        <f t="shared" si="0"/>
        <v xml:space="preserve"> </v>
      </c>
      <c r="I57" s="211"/>
    </row>
    <row r="58" spans="1:9" ht="25.5" hidden="1">
      <c r="A58" s="454"/>
      <c r="B58" s="177" t="s">
        <v>1584</v>
      </c>
      <c r="C58" s="177" t="s">
        <v>219</v>
      </c>
      <c r="D58" s="177"/>
      <c r="E58" s="177" t="s">
        <v>1585</v>
      </c>
      <c r="F58" s="204"/>
      <c r="G58" s="204">
        <f t="shared" si="2"/>
        <v>0</v>
      </c>
      <c r="H58" s="204" t="str">
        <f t="shared" si="0"/>
        <v xml:space="preserve"> </v>
      </c>
      <c r="I58" s="209" t="s">
        <v>2318</v>
      </c>
    </row>
    <row r="59" spans="1:9" ht="25.5" hidden="1">
      <c r="A59" s="454"/>
      <c r="B59" s="177" t="s">
        <v>1586</v>
      </c>
      <c r="C59" s="177" t="s">
        <v>219</v>
      </c>
      <c r="D59" s="177"/>
      <c r="E59" s="177" t="s">
        <v>1587</v>
      </c>
      <c r="F59" s="204"/>
      <c r="G59" s="204">
        <f t="shared" si="2"/>
        <v>0</v>
      </c>
      <c r="H59" s="204" t="str">
        <f t="shared" si="0"/>
        <v xml:space="preserve"> </v>
      </c>
      <c r="I59" s="209"/>
    </row>
    <row r="60" spans="1:9" hidden="1">
      <c r="A60" s="454"/>
      <c r="B60" s="177" t="s">
        <v>1588</v>
      </c>
      <c r="C60" s="177" t="s">
        <v>219</v>
      </c>
      <c r="D60" s="177"/>
      <c r="E60" s="177" t="s">
        <v>1589</v>
      </c>
      <c r="F60" s="204"/>
      <c r="G60" s="204">
        <f t="shared" si="2"/>
        <v>0</v>
      </c>
      <c r="H60" s="204" t="str">
        <f t="shared" si="0"/>
        <v xml:space="preserve"> </v>
      </c>
      <c r="I60" s="209"/>
    </row>
    <row r="61" spans="1:9" hidden="1">
      <c r="A61" s="454"/>
      <c r="B61" s="177" t="s">
        <v>1590</v>
      </c>
      <c r="C61" s="177" t="s">
        <v>219</v>
      </c>
      <c r="D61" s="177"/>
      <c r="E61" s="177" t="s">
        <v>1591</v>
      </c>
      <c r="F61" s="204"/>
      <c r="G61" s="204">
        <f t="shared" si="2"/>
        <v>0</v>
      </c>
      <c r="H61" s="204" t="str">
        <f t="shared" si="0"/>
        <v xml:space="preserve"> </v>
      </c>
      <c r="I61" s="209"/>
    </row>
    <row r="62" spans="1:9" hidden="1">
      <c r="A62" s="454"/>
      <c r="B62" s="177" t="s">
        <v>1592</v>
      </c>
      <c r="C62" s="177" t="s">
        <v>219</v>
      </c>
      <c r="D62" s="177"/>
      <c r="E62" s="177" t="s">
        <v>1593</v>
      </c>
      <c r="F62" s="204"/>
      <c r="G62" s="204">
        <f t="shared" si="2"/>
        <v>0</v>
      </c>
      <c r="H62" s="204" t="str">
        <f t="shared" si="0"/>
        <v xml:space="preserve"> </v>
      </c>
      <c r="I62" s="209"/>
    </row>
    <row r="63" spans="1:9" ht="38.25" hidden="1">
      <c r="A63" s="454"/>
      <c r="B63" s="177" t="s">
        <v>1594</v>
      </c>
      <c r="C63" s="177" t="s">
        <v>219</v>
      </c>
      <c r="D63" s="177"/>
      <c r="E63" s="177" t="s">
        <v>1595</v>
      </c>
      <c r="F63" s="204"/>
      <c r="G63" s="204">
        <f t="shared" si="2"/>
        <v>0</v>
      </c>
      <c r="H63" s="204" t="str">
        <f t="shared" si="0"/>
        <v xml:space="preserve"> </v>
      </c>
      <c r="I63" s="209"/>
    </row>
    <row r="64" spans="1:9" ht="38.25" hidden="1">
      <c r="A64" s="454"/>
      <c r="B64" s="177" t="s">
        <v>1596</v>
      </c>
      <c r="C64" s="177" t="s">
        <v>219</v>
      </c>
      <c r="D64" s="177"/>
      <c r="E64" s="177" t="s">
        <v>1597</v>
      </c>
      <c r="F64" s="204"/>
      <c r="G64" s="204">
        <f t="shared" si="2"/>
        <v>0</v>
      </c>
      <c r="H64" s="204" t="str">
        <f t="shared" si="0"/>
        <v xml:space="preserve"> </v>
      </c>
      <c r="I64" s="209"/>
    </row>
    <row r="65" spans="1:9" ht="38.25" hidden="1">
      <c r="A65" s="454"/>
      <c r="B65" s="177" t="s">
        <v>1598</v>
      </c>
      <c r="C65" s="177" t="s">
        <v>219</v>
      </c>
      <c r="D65" s="177"/>
      <c r="E65" s="177" t="s">
        <v>1599</v>
      </c>
      <c r="F65" s="204"/>
      <c r="G65" s="204">
        <f t="shared" si="2"/>
        <v>0</v>
      </c>
      <c r="H65" s="204" t="str">
        <f t="shared" si="0"/>
        <v xml:space="preserve"> </v>
      </c>
      <c r="I65" s="209"/>
    </row>
    <row r="66" spans="1:9" ht="25.5" hidden="1">
      <c r="A66" s="454"/>
      <c r="B66" s="177" t="s">
        <v>1600</v>
      </c>
      <c r="C66" s="177" t="s">
        <v>219</v>
      </c>
      <c r="D66" s="177"/>
      <c r="E66" s="177" t="s">
        <v>1601</v>
      </c>
      <c r="F66" s="204"/>
      <c r="G66" s="204">
        <f t="shared" si="2"/>
        <v>0</v>
      </c>
      <c r="H66" s="204" t="str">
        <f t="shared" si="0"/>
        <v xml:space="preserve"> </v>
      </c>
      <c r="I66" s="209"/>
    </row>
    <row r="67" spans="1:9" ht="25.5" hidden="1">
      <c r="A67" s="454"/>
      <c r="B67" s="177" t="s">
        <v>1602</v>
      </c>
      <c r="C67" s="177" t="s">
        <v>219</v>
      </c>
      <c r="D67" s="177"/>
      <c r="E67" s="177" t="s">
        <v>1603</v>
      </c>
      <c r="F67" s="204"/>
      <c r="G67" s="204">
        <f t="shared" si="2"/>
        <v>0</v>
      </c>
      <c r="H67" s="204" t="str">
        <f t="shared" ref="H67:H130" si="3">IF($F67&lt;&gt;0,"Y"," ")</f>
        <v xml:space="preserve"> </v>
      </c>
      <c r="I67" s="209"/>
    </row>
    <row r="68" spans="1:9" ht="25.5" hidden="1">
      <c r="A68" s="454"/>
      <c r="B68" s="177" t="s">
        <v>1604</v>
      </c>
      <c r="C68" s="177" t="s">
        <v>219</v>
      </c>
      <c r="D68" s="177"/>
      <c r="E68" s="177" t="s">
        <v>1605</v>
      </c>
      <c r="F68" s="204"/>
      <c r="G68" s="204">
        <f t="shared" si="2"/>
        <v>0</v>
      </c>
      <c r="H68" s="204" t="str">
        <f t="shared" si="3"/>
        <v xml:space="preserve"> </v>
      </c>
      <c r="I68" s="209"/>
    </row>
    <row r="69" spans="1:9" hidden="1">
      <c r="A69" s="454"/>
      <c r="B69" s="177" t="s">
        <v>1606</v>
      </c>
      <c r="C69" s="177" t="s">
        <v>219</v>
      </c>
      <c r="D69" s="177"/>
      <c r="E69" s="177" t="s">
        <v>1607</v>
      </c>
      <c r="F69" s="204"/>
      <c r="G69" s="204">
        <f t="shared" si="2"/>
        <v>0</v>
      </c>
      <c r="H69" s="204" t="str">
        <f t="shared" si="3"/>
        <v xml:space="preserve"> </v>
      </c>
      <c r="I69" s="209"/>
    </row>
    <row r="70" spans="1:9" ht="25.5" hidden="1">
      <c r="A70" s="454"/>
      <c r="B70" s="177" t="s">
        <v>1608</v>
      </c>
      <c r="C70" s="177" t="s">
        <v>219</v>
      </c>
      <c r="D70" s="177"/>
      <c r="E70" s="177" t="s">
        <v>1609</v>
      </c>
      <c r="F70" s="204"/>
      <c r="G70" s="204">
        <f t="shared" si="2"/>
        <v>0</v>
      </c>
      <c r="H70" s="204" t="str">
        <f t="shared" si="3"/>
        <v xml:space="preserve"> </v>
      </c>
      <c r="I70" s="209"/>
    </row>
    <row r="71" spans="1:9" hidden="1">
      <c r="A71" s="454"/>
      <c r="B71" s="177" t="s">
        <v>1610</v>
      </c>
      <c r="C71" s="177" t="s">
        <v>219</v>
      </c>
      <c r="D71" s="177"/>
      <c r="E71" s="177" t="s">
        <v>1611</v>
      </c>
      <c r="F71" s="204"/>
      <c r="G71" s="204">
        <f t="shared" si="2"/>
        <v>0</v>
      </c>
      <c r="H71" s="204" t="str">
        <f t="shared" si="3"/>
        <v xml:space="preserve"> </v>
      </c>
      <c r="I71" s="209"/>
    </row>
    <row r="72" spans="1:9" hidden="1">
      <c r="A72" s="454"/>
      <c r="B72" s="177" t="s">
        <v>1612</v>
      </c>
      <c r="C72" s="177" t="s">
        <v>152</v>
      </c>
      <c r="D72" s="177"/>
      <c r="E72" s="177" t="s">
        <v>1613</v>
      </c>
      <c r="F72" s="204"/>
      <c r="G72" s="204">
        <f t="shared" si="2"/>
        <v>0</v>
      </c>
      <c r="H72" s="204" t="str">
        <f t="shared" si="3"/>
        <v xml:space="preserve"> </v>
      </c>
      <c r="I72" s="209"/>
    </row>
    <row r="73" spans="1:9" hidden="1">
      <c r="A73" s="454"/>
      <c r="B73" s="177" t="s">
        <v>1614</v>
      </c>
      <c r="C73" s="177" t="s">
        <v>274</v>
      </c>
      <c r="D73" s="177"/>
      <c r="E73" s="177" t="s">
        <v>1615</v>
      </c>
      <c r="F73" s="204"/>
      <c r="G73" s="212">
        <f t="shared" si="2"/>
        <v>0</v>
      </c>
      <c r="H73" s="204" t="str">
        <f t="shared" si="3"/>
        <v xml:space="preserve"> </v>
      </c>
      <c r="I73" s="209"/>
    </row>
    <row r="74" spans="1:9" ht="38.25" hidden="1">
      <c r="A74" s="453" t="s">
        <v>1295</v>
      </c>
      <c r="B74" s="185" t="s">
        <v>1616</v>
      </c>
      <c r="C74" s="185" t="s">
        <v>219</v>
      </c>
      <c r="D74" s="185"/>
      <c r="E74" s="185" t="s">
        <v>1617</v>
      </c>
      <c r="F74" s="210"/>
      <c r="G74" s="204">
        <f t="shared" si="2"/>
        <v>0</v>
      </c>
      <c r="H74" s="204" t="str">
        <f t="shared" si="3"/>
        <v xml:space="preserve"> </v>
      </c>
      <c r="I74" s="211"/>
    </row>
    <row r="75" spans="1:9" ht="25.5" hidden="1">
      <c r="A75" s="454"/>
      <c r="B75" s="177" t="s">
        <v>1618</v>
      </c>
      <c r="C75" s="177" t="s">
        <v>529</v>
      </c>
      <c r="D75" s="177"/>
      <c r="E75" s="177" t="s">
        <v>1619</v>
      </c>
      <c r="F75" s="204"/>
      <c r="G75" s="204">
        <f t="shared" si="2"/>
        <v>0</v>
      </c>
      <c r="H75" s="204" t="str">
        <f t="shared" si="3"/>
        <v xml:space="preserve"> </v>
      </c>
      <c r="I75" s="209"/>
    </row>
    <row r="76" spans="1:9" ht="51">
      <c r="A76" s="456"/>
      <c r="B76" s="177" t="s">
        <v>1620</v>
      </c>
      <c r="C76" s="177" t="s">
        <v>219</v>
      </c>
      <c r="D76" s="177"/>
      <c r="E76" s="177" t="s">
        <v>1621</v>
      </c>
      <c r="F76" s="204">
        <v>1</v>
      </c>
      <c r="G76" s="204">
        <f t="shared" ref="G76:G139" si="4">IF(F76=0,0,F76*$B$404)</f>
        <v>1500</v>
      </c>
      <c r="H76" s="204" t="str">
        <f t="shared" si="3"/>
        <v>Y</v>
      </c>
      <c r="I76" s="209"/>
    </row>
    <row r="77" spans="1:9" ht="25.5" hidden="1">
      <c r="A77" s="454"/>
      <c r="B77" s="177" t="s">
        <v>1622</v>
      </c>
      <c r="C77" s="177" t="s">
        <v>219</v>
      </c>
      <c r="D77" s="177"/>
      <c r="E77" s="177" t="s">
        <v>1623</v>
      </c>
      <c r="F77" s="204"/>
      <c r="G77" s="204">
        <f t="shared" si="4"/>
        <v>0</v>
      </c>
      <c r="H77" s="204" t="str">
        <f t="shared" si="3"/>
        <v xml:space="preserve"> </v>
      </c>
      <c r="I77" s="209"/>
    </row>
    <row r="78" spans="1:9" ht="25.5" hidden="1">
      <c r="A78" s="454"/>
      <c r="B78" s="177" t="s">
        <v>1624</v>
      </c>
      <c r="C78" s="177" t="s">
        <v>529</v>
      </c>
      <c r="D78" s="177"/>
      <c r="E78" s="177" t="s">
        <v>1625</v>
      </c>
      <c r="F78" s="204"/>
      <c r="G78" s="204">
        <f t="shared" si="4"/>
        <v>0</v>
      </c>
      <c r="H78" s="204" t="str">
        <f t="shared" si="3"/>
        <v xml:space="preserve"> </v>
      </c>
      <c r="I78" s="209"/>
    </row>
    <row r="79" spans="1:9" ht="25.5" hidden="1">
      <c r="A79" s="454"/>
      <c r="B79" s="177" t="s">
        <v>1626</v>
      </c>
      <c r="C79" s="177" t="s">
        <v>1627</v>
      </c>
      <c r="D79" s="177"/>
      <c r="E79" s="177" t="s">
        <v>1628</v>
      </c>
      <c r="F79" s="204"/>
      <c r="G79" s="204">
        <f t="shared" si="4"/>
        <v>0</v>
      </c>
      <c r="H79" s="204" t="str">
        <f t="shared" si="3"/>
        <v xml:space="preserve"> </v>
      </c>
      <c r="I79" s="209"/>
    </row>
    <row r="80" spans="1:9" ht="25.5" hidden="1">
      <c r="A80" s="454"/>
      <c r="B80" s="177" t="s">
        <v>1629</v>
      </c>
      <c r="C80" s="177" t="s">
        <v>219</v>
      </c>
      <c r="D80" s="177"/>
      <c r="E80" s="177" t="s">
        <v>1630</v>
      </c>
      <c r="F80" s="204"/>
      <c r="G80" s="204">
        <f t="shared" si="4"/>
        <v>0</v>
      </c>
      <c r="H80" s="204" t="str">
        <f t="shared" si="3"/>
        <v xml:space="preserve"> </v>
      </c>
      <c r="I80" s="209"/>
    </row>
    <row r="81" spans="1:9" ht="25.5" hidden="1">
      <c r="A81" s="454"/>
      <c r="B81" s="177" t="s">
        <v>1631</v>
      </c>
      <c r="C81" s="177" t="s">
        <v>1627</v>
      </c>
      <c r="D81" s="177"/>
      <c r="E81" s="177" t="s">
        <v>1632</v>
      </c>
      <c r="F81" s="204"/>
      <c r="G81" s="204">
        <f t="shared" si="4"/>
        <v>0</v>
      </c>
      <c r="H81" s="204" t="str">
        <f t="shared" si="3"/>
        <v xml:space="preserve"> </v>
      </c>
      <c r="I81" s="209"/>
    </row>
    <row r="82" spans="1:9" ht="38.25" hidden="1">
      <c r="A82" s="454"/>
      <c r="B82" s="177" t="s">
        <v>1633</v>
      </c>
      <c r="C82" s="177" t="s">
        <v>529</v>
      </c>
      <c r="D82" s="177"/>
      <c r="E82" s="177" t="s">
        <v>1634</v>
      </c>
      <c r="F82" s="204"/>
      <c r="G82" s="204">
        <f t="shared" si="4"/>
        <v>0</v>
      </c>
      <c r="H82" s="204" t="str">
        <f t="shared" si="3"/>
        <v xml:space="preserve"> </v>
      </c>
      <c r="I82" s="209"/>
    </row>
    <row r="83" spans="1:9" ht="38.25" hidden="1">
      <c r="A83" s="454"/>
      <c r="B83" s="177" t="s">
        <v>1635</v>
      </c>
      <c r="C83" s="177" t="s">
        <v>219</v>
      </c>
      <c r="D83" s="177"/>
      <c r="E83" s="177" t="s">
        <v>1636</v>
      </c>
      <c r="F83" s="204"/>
      <c r="G83" s="204">
        <f t="shared" si="4"/>
        <v>0</v>
      </c>
      <c r="H83" s="204" t="str">
        <f t="shared" si="3"/>
        <v xml:space="preserve"> </v>
      </c>
      <c r="I83" s="209"/>
    </row>
    <row r="84" spans="1:9" ht="25.5" hidden="1">
      <c r="A84" s="454"/>
      <c r="B84" s="177" t="s">
        <v>1637</v>
      </c>
      <c r="C84" s="177" t="s">
        <v>529</v>
      </c>
      <c r="D84" s="177"/>
      <c r="E84" s="177" t="s">
        <v>1638</v>
      </c>
      <c r="F84" s="204"/>
      <c r="G84" s="204">
        <f t="shared" si="4"/>
        <v>0</v>
      </c>
      <c r="H84" s="204" t="str">
        <f t="shared" si="3"/>
        <v xml:space="preserve"> </v>
      </c>
      <c r="I84" s="209"/>
    </row>
    <row r="85" spans="1:9" ht="38.25" hidden="1">
      <c r="A85" s="454"/>
      <c r="B85" s="177" t="s">
        <v>1639</v>
      </c>
      <c r="C85" s="177" t="s">
        <v>219</v>
      </c>
      <c r="D85" s="177"/>
      <c r="E85" s="177" t="s">
        <v>1640</v>
      </c>
      <c r="F85" s="204"/>
      <c r="G85" s="204">
        <f t="shared" si="4"/>
        <v>0</v>
      </c>
      <c r="H85" s="204" t="str">
        <f t="shared" si="3"/>
        <v xml:space="preserve"> </v>
      </c>
      <c r="I85" s="209"/>
    </row>
    <row r="86" spans="1:9" ht="38.25" hidden="1">
      <c r="A86" s="454"/>
      <c r="B86" s="177" t="s">
        <v>1641</v>
      </c>
      <c r="C86" s="177" t="s">
        <v>219</v>
      </c>
      <c r="D86" s="177"/>
      <c r="E86" s="177" t="s">
        <v>1642</v>
      </c>
      <c r="F86" s="204"/>
      <c r="G86" s="204">
        <f t="shared" si="4"/>
        <v>0</v>
      </c>
      <c r="H86" s="204" t="str">
        <f t="shared" si="3"/>
        <v xml:space="preserve"> </v>
      </c>
      <c r="I86" s="209"/>
    </row>
    <row r="87" spans="1:9" ht="38.25" hidden="1">
      <c r="A87" s="454"/>
      <c r="B87" s="177" t="s">
        <v>1643</v>
      </c>
      <c r="C87" s="177" t="s">
        <v>219</v>
      </c>
      <c r="D87" s="177"/>
      <c r="E87" s="177" t="s">
        <v>1644</v>
      </c>
      <c r="F87" s="204"/>
      <c r="G87" s="204">
        <f t="shared" si="4"/>
        <v>0</v>
      </c>
      <c r="H87" s="204" t="str">
        <f t="shared" si="3"/>
        <v xml:space="preserve"> </v>
      </c>
      <c r="I87" s="209"/>
    </row>
    <row r="88" spans="1:9" ht="51">
      <c r="A88" s="456"/>
      <c r="B88" s="177" t="s">
        <v>1645</v>
      </c>
      <c r="C88" s="177" t="s">
        <v>219</v>
      </c>
      <c r="D88" s="177"/>
      <c r="E88" s="177" t="s">
        <v>1646</v>
      </c>
      <c r="F88" s="204">
        <v>1</v>
      </c>
      <c r="G88" s="204">
        <f t="shared" si="4"/>
        <v>1500</v>
      </c>
      <c r="H88" s="204" t="str">
        <f t="shared" si="3"/>
        <v>Y</v>
      </c>
      <c r="I88" s="209"/>
    </row>
    <row r="89" spans="1:9" ht="25.5" hidden="1">
      <c r="A89" s="454"/>
      <c r="B89" s="177" t="s">
        <v>1647</v>
      </c>
      <c r="C89" s="177" t="s">
        <v>529</v>
      </c>
      <c r="D89" s="177"/>
      <c r="E89" s="177" t="s">
        <v>1648</v>
      </c>
      <c r="F89" s="204"/>
      <c r="G89" s="204">
        <f t="shared" si="4"/>
        <v>0</v>
      </c>
      <c r="H89" s="204" t="str">
        <f t="shared" si="3"/>
        <v xml:space="preserve"> </v>
      </c>
      <c r="I89" s="209"/>
    </row>
    <row r="90" spans="1:9" ht="38.25" hidden="1">
      <c r="A90" s="454"/>
      <c r="B90" s="177" t="s">
        <v>1649</v>
      </c>
      <c r="C90" s="177" t="s">
        <v>1627</v>
      </c>
      <c r="D90" s="177"/>
      <c r="E90" s="177" t="s">
        <v>1650</v>
      </c>
      <c r="F90" s="204">
        <v>0</v>
      </c>
      <c r="G90" s="204">
        <f t="shared" si="4"/>
        <v>0</v>
      </c>
      <c r="H90" s="204" t="str">
        <f t="shared" si="3"/>
        <v xml:space="preserve"> </v>
      </c>
      <c r="I90" s="209"/>
    </row>
    <row r="91" spans="1:9" ht="38.25" hidden="1">
      <c r="A91" s="454"/>
      <c r="B91" s="177" t="s">
        <v>1651</v>
      </c>
      <c r="C91" s="177" t="s">
        <v>1627</v>
      </c>
      <c r="D91" s="177"/>
      <c r="E91" s="177" t="s">
        <v>1652</v>
      </c>
      <c r="F91" s="204"/>
      <c r="G91" s="204">
        <f t="shared" si="4"/>
        <v>0</v>
      </c>
      <c r="H91" s="204" t="str">
        <f t="shared" si="3"/>
        <v xml:space="preserve"> </v>
      </c>
      <c r="I91" s="209"/>
    </row>
    <row r="92" spans="1:9" ht="25.5" hidden="1">
      <c r="A92" s="454"/>
      <c r="B92" s="177" t="s">
        <v>1653</v>
      </c>
      <c r="C92" s="177" t="s">
        <v>529</v>
      </c>
      <c r="D92" s="177"/>
      <c r="E92" s="177" t="s">
        <v>1654</v>
      </c>
      <c r="F92" s="204"/>
      <c r="G92" s="204">
        <f t="shared" si="4"/>
        <v>0</v>
      </c>
      <c r="H92" s="204" t="str">
        <f t="shared" si="3"/>
        <v xml:space="preserve"> </v>
      </c>
      <c r="I92" s="209"/>
    </row>
    <row r="93" spans="1:9" ht="38.25" hidden="1">
      <c r="A93" s="454"/>
      <c r="B93" s="177" t="s">
        <v>1655</v>
      </c>
      <c r="C93" s="177" t="s">
        <v>1627</v>
      </c>
      <c r="D93" s="177"/>
      <c r="E93" s="177" t="s">
        <v>1656</v>
      </c>
      <c r="F93" s="204">
        <v>0</v>
      </c>
      <c r="G93" s="204">
        <f t="shared" si="4"/>
        <v>0</v>
      </c>
      <c r="H93" s="204" t="str">
        <f t="shared" si="3"/>
        <v xml:space="preserve"> </v>
      </c>
      <c r="I93" s="209"/>
    </row>
    <row r="94" spans="1:9" ht="38.25" hidden="1">
      <c r="A94" s="454"/>
      <c r="B94" s="177" t="s">
        <v>1657</v>
      </c>
      <c r="C94" s="177" t="s">
        <v>1627</v>
      </c>
      <c r="D94" s="177"/>
      <c r="E94" s="177" t="s">
        <v>1658</v>
      </c>
      <c r="F94" s="204"/>
      <c r="G94" s="204">
        <f t="shared" si="4"/>
        <v>0</v>
      </c>
      <c r="H94" s="204" t="str">
        <f t="shared" si="3"/>
        <v xml:space="preserve"> </v>
      </c>
      <c r="I94" s="209"/>
    </row>
    <row r="95" spans="1:9" hidden="1">
      <c r="A95" s="454"/>
      <c r="B95" s="177" t="s">
        <v>1659</v>
      </c>
      <c r="C95" s="177" t="s">
        <v>219</v>
      </c>
      <c r="D95" s="177"/>
      <c r="E95" s="177" t="s">
        <v>1660</v>
      </c>
      <c r="F95" s="204"/>
      <c r="G95" s="204">
        <f t="shared" si="4"/>
        <v>0</v>
      </c>
      <c r="H95" s="204" t="str">
        <f t="shared" si="3"/>
        <v xml:space="preserve"> </v>
      </c>
      <c r="I95" s="209"/>
    </row>
    <row r="96" spans="1:9" ht="38.25" hidden="1">
      <c r="A96" s="454"/>
      <c r="B96" s="177" t="s">
        <v>1661</v>
      </c>
      <c r="C96" s="177" t="s">
        <v>219</v>
      </c>
      <c r="D96" s="177"/>
      <c r="E96" s="177" t="s">
        <v>1662</v>
      </c>
      <c r="F96" s="204"/>
      <c r="G96" s="204">
        <f t="shared" si="4"/>
        <v>0</v>
      </c>
      <c r="H96" s="204" t="str">
        <f t="shared" si="3"/>
        <v xml:space="preserve"> </v>
      </c>
      <c r="I96" s="209"/>
    </row>
    <row r="97" spans="1:9" ht="25.5">
      <c r="A97" s="456"/>
      <c r="B97" s="177" t="s">
        <v>1663</v>
      </c>
      <c r="C97" s="177" t="s">
        <v>219</v>
      </c>
      <c r="D97" s="177"/>
      <c r="E97" s="177" t="s">
        <v>1664</v>
      </c>
      <c r="F97" s="204">
        <v>1</v>
      </c>
      <c r="G97" s="204">
        <f t="shared" si="4"/>
        <v>1500</v>
      </c>
      <c r="H97" s="204" t="str">
        <f t="shared" si="3"/>
        <v>Y</v>
      </c>
      <c r="I97" s="209"/>
    </row>
    <row r="98" spans="1:9" ht="25.5" hidden="1">
      <c r="A98" s="454"/>
      <c r="B98" s="177" t="s">
        <v>1665</v>
      </c>
      <c r="C98" s="177" t="s">
        <v>219</v>
      </c>
      <c r="D98" s="177"/>
      <c r="E98" s="177" t="s">
        <v>1666</v>
      </c>
      <c r="F98" s="204"/>
      <c r="G98" s="204">
        <f t="shared" si="4"/>
        <v>0</v>
      </c>
      <c r="H98" s="204" t="str">
        <f t="shared" si="3"/>
        <v xml:space="preserve"> </v>
      </c>
      <c r="I98" s="209"/>
    </row>
    <row r="99" spans="1:9" ht="25.5" hidden="1">
      <c r="A99" s="454"/>
      <c r="B99" s="177" t="s">
        <v>1667</v>
      </c>
      <c r="C99" s="177" t="s">
        <v>529</v>
      </c>
      <c r="D99" s="177"/>
      <c r="E99" s="177" t="s">
        <v>1668</v>
      </c>
      <c r="F99" s="204"/>
      <c r="G99" s="204">
        <f t="shared" si="4"/>
        <v>0</v>
      </c>
      <c r="H99" s="204" t="str">
        <f t="shared" si="3"/>
        <v xml:space="preserve"> </v>
      </c>
      <c r="I99" s="209"/>
    </row>
    <row r="100" spans="1:9" ht="25.5" hidden="1">
      <c r="A100" s="455"/>
      <c r="B100" s="186" t="s">
        <v>1669</v>
      </c>
      <c r="C100" s="186" t="s">
        <v>1627</v>
      </c>
      <c r="D100" s="186"/>
      <c r="E100" s="186" t="s">
        <v>1670</v>
      </c>
      <c r="F100" s="212"/>
      <c r="G100" s="204">
        <f t="shared" si="4"/>
        <v>0</v>
      </c>
      <c r="H100" s="204" t="str">
        <f t="shared" si="3"/>
        <v xml:space="preserve"> </v>
      </c>
      <c r="I100" s="213"/>
    </row>
    <row r="101" spans="1:9" ht="25.5" hidden="1">
      <c r="A101" s="453" t="s">
        <v>1671</v>
      </c>
      <c r="B101" s="185" t="s">
        <v>1672</v>
      </c>
      <c r="C101" s="185" t="s">
        <v>152</v>
      </c>
      <c r="D101" s="185"/>
      <c r="E101" s="185" t="s">
        <v>1673</v>
      </c>
      <c r="F101" s="210"/>
      <c r="G101" s="210">
        <f t="shared" si="4"/>
        <v>0</v>
      </c>
      <c r="H101" s="210" t="str">
        <f t="shared" si="3"/>
        <v xml:space="preserve"> </v>
      </c>
      <c r="I101" s="211"/>
    </row>
    <row r="102" spans="1:9" ht="38.25" hidden="1">
      <c r="A102" s="454"/>
      <c r="B102" s="177" t="s">
        <v>1674</v>
      </c>
      <c r="C102" s="177" t="s">
        <v>249</v>
      </c>
      <c r="D102" s="177"/>
      <c r="E102" s="177" t="s">
        <v>1675</v>
      </c>
      <c r="F102" s="204"/>
      <c r="G102" s="204">
        <f t="shared" si="4"/>
        <v>0</v>
      </c>
      <c r="H102" s="204" t="str">
        <f t="shared" si="3"/>
        <v xml:space="preserve"> </v>
      </c>
      <c r="I102" s="209"/>
    </row>
    <row r="103" spans="1:9" ht="25.5" hidden="1">
      <c r="A103" s="455"/>
      <c r="B103" s="186" t="s">
        <v>1676</v>
      </c>
      <c r="C103" s="186" t="s">
        <v>249</v>
      </c>
      <c r="D103" s="186"/>
      <c r="E103" s="186" t="s">
        <v>1677</v>
      </c>
      <c r="F103" s="212"/>
      <c r="G103" s="204">
        <f t="shared" si="4"/>
        <v>0</v>
      </c>
      <c r="H103" s="204" t="str">
        <f t="shared" si="3"/>
        <v xml:space="preserve"> </v>
      </c>
      <c r="I103" s="213"/>
    </row>
    <row r="104" spans="1:9" ht="38.25" hidden="1">
      <c r="A104" s="453" t="s">
        <v>1306</v>
      </c>
      <c r="B104" s="185" t="s">
        <v>1678</v>
      </c>
      <c r="C104" s="185" t="s">
        <v>317</v>
      </c>
      <c r="D104" s="185"/>
      <c r="E104" s="185" t="s">
        <v>1679</v>
      </c>
      <c r="F104" s="210"/>
      <c r="G104" s="210">
        <f t="shared" si="4"/>
        <v>0</v>
      </c>
      <c r="H104" s="210" t="str">
        <f t="shared" si="3"/>
        <v xml:space="preserve"> </v>
      </c>
      <c r="I104" s="211"/>
    </row>
    <row r="105" spans="1:9" ht="38.25" hidden="1">
      <c r="A105" s="454"/>
      <c r="B105" s="177" t="s">
        <v>1680</v>
      </c>
      <c r="C105" s="177" t="s">
        <v>317</v>
      </c>
      <c r="D105" s="177"/>
      <c r="E105" s="177" t="s">
        <v>1681</v>
      </c>
      <c r="F105" s="204"/>
      <c r="G105" s="204">
        <f t="shared" si="4"/>
        <v>0</v>
      </c>
      <c r="H105" s="204" t="str">
        <f t="shared" si="3"/>
        <v xml:space="preserve"> </v>
      </c>
      <c r="I105" s="209"/>
    </row>
    <row r="106" spans="1:9" ht="25.5">
      <c r="A106" s="453"/>
      <c r="B106" s="177" t="s">
        <v>1682</v>
      </c>
      <c r="C106" s="177" t="s">
        <v>1627</v>
      </c>
      <c r="D106" s="177"/>
      <c r="E106" s="177" t="s">
        <v>1683</v>
      </c>
      <c r="F106" s="204">
        <v>1</v>
      </c>
      <c r="G106" s="204">
        <f t="shared" si="4"/>
        <v>1500</v>
      </c>
      <c r="H106" s="204" t="str">
        <f t="shared" si="3"/>
        <v>Y</v>
      </c>
      <c r="I106" s="209"/>
    </row>
    <row r="107" spans="1:9" ht="25.5">
      <c r="A107" s="455"/>
      <c r="B107" s="177" t="s">
        <v>1684</v>
      </c>
      <c r="C107" s="177" t="s">
        <v>1627</v>
      </c>
      <c r="D107" s="177"/>
      <c r="E107" s="177" t="s">
        <v>1685</v>
      </c>
      <c r="F107" s="204">
        <v>1</v>
      </c>
      <c r="G107" s="204">
        <f t="shared" si="4"/>
        <v>1500</v>
      </c>
      <c r="H107" s="204" t="str">
        <f t="shared" si="3"/>
        <v>Y</v>
      </c>
      <c r="I107" s="209"/>
    </row>
    <row r="108" spans="1:9" ht="25.5" hidden="1">
      <c r="A108" s="454"/>
      <c r="B108" s="177" t="s">
        <v>1686</v>
      </c>
      <c r="C108" s="177" t="s">
        <v>317</v>
      </c>
      <c r="D108" s="177"/>
      <c r="E108" s="177" t="s">
        <v>1687</v>
      </c>
      <c r="F108" s="204"/>
      <c r="G108" s="204">
        <f t="shared" si="4"/>
        <v>0</v>
      </c>
      <c r="H108" s="204" t="str">
        <f t="shared" si="3"/>
        <v xml:space="preserve"> </v>
      </c>
      <c r="I108" s="209"/>
    </row>
    <row r="109" spans="1:9" ht="38.25" hidden="1">
      <c r="A109" s="454"/>
      <c r="B109" s="177" t="s">
        <v>1688</v>
      </c>
      <c r="C109" s="177" t="s">
        <v>317</v>
      </c>
      <c r="D109" s="177"/>
      <c r="E109" s="177" t="s">
        <v>1689</v>
      </c>
      <c r="F109" s="204"/>
      <c r="G109" s="204">
        <f t="shared" si="4"/>
        <v>0</v>
      </c>
      <c r="H109" s="204" t="str">
        <f t="shared" si="3"/>
        <v xml:space="preserve"> </v>
      </c>
      <c r="I109" s="209"/>
    </row>
    <row r="110" spans="1:9" ht="25.5" hidden="1">
      <c r="A110" s="454"/>
      <c r="B110" s="177" t="s">
        <v>1690</v>
      </c>
      <c r="C110" s="177" t="s">
        <v>1691</v>
      </c>
      <c r="D110" s="177"/>
      <c r="E110" s="177" t="s">
        <v>1692</v>
      </c>
      <c r="F110" s="204"/>
      <c r="G110" s="204">
        <f t="shared" si="4"/>
        <v>0</v>
      </c>
      <c r="H110" s="204" t="str">
        <f t="shared" si="3"/>
        <v xml:space="preserve"> </v>
      </c>
      <c r="I110" s="209"/>
    </row>
    <row r="111" spans="1:9" ht="25.5" hidden="1">
      <c r="A111" s="454"/>
      <c r="B111" s="177" t="s">
        <v>1693</v>
      </c>
      <c r="C111" s="177" t="s">
        <v>1691</v>
      </c>
      <c r="D111" s="177"/>
      <c r="E111" s="177" t="s">
        <v>1694</v>
      </c>
      <c r="F111" s="204"/>
      <c r="G111" s="204">
        <f t="shared" si="4"/>
        <v>0</v>
      </c>
      <c r="H111" s="204" t="str">
        <f t="shared" si="3"/>
        <v xml:space="preserve"> </v>
      </c>
      <c r="I111" s="209"/>
    </row>
    <row r="112" spans="1:9" ht="38.25" hidden="1">
      <c r="A112" s="454"/>
      <c r="B112" s="177" t="s">
        <v>1695</v>
      </c>
      <c r="C112" s="177" t="s">
        <v>1691</v>
      </c>
      <c r="D112" s="177"/>
      <c r="E112" s="177" t="s">
        <v>1696</v>
      </c>
      <c r="F112" s="204"/>
      <c r="G112" s="204">
        <f t="shared" si="4"/>
        <v>0</v>
      </c>
      <c r="H112" s="204" t="str">
        <f t="shared" si="3"/>
        <v xml:space="preserve"> </v>
      </c>
      <c r="I112" s="209"/>
    </row>
    <row r="113" spans="1:9" ht="38.25" hidden="1">
      <c r="A113" s="454"/>
      <c r="B113" s="177" t="s">
        <v>1697</v>
      </c>
      <c r="C113" s="177" t="s">
        <v>1691</v>
      </c>
      <c r="D113" s="177"/>
      <c r="E113" s="177" t="s">
        <v>1698</v>
      </c>
      <c r="F113" s="204"/>
      <c r="G113" s="204">
        <f t="shared" si="4"/>
        <v>0</v>
      </c>
      <c r="H113" s="204" t="str">
        <f t="shared" si="3"/>
        <v xml:space="preserve"> </v>
      </c>
      <c r="I113" s="209"/>
    </row>
    <row r="114" spans="1:9">
      <c r="A114" s="453"/>
      <c r="B114" s="177" t="s">
        <v>1699</v>
      </c>
      <c r="C114" s="177" t="s">
        <v>317</v>
      </c>
      <c r="D114" s="177"/>
      <c r="E114" s="177" t="s">
        <v>1700</v>
      </c>
      <c r="F114" s="204">
        <v>1</v>
      </c>
      <c r="G114" s="204">
        <f t="shared" si="4"/>
        <v>1500</v>
      </c>
      <c r="H114" s="204" t="str">
        <f t="shared" si="3"/>
        <v>Y</v>
      </c>
      <c r="I114" s="209"/>
    </row>
    <row r="115" spans="1:9">
      <c r="A115" s="454"/>
      <c r="B115" s="177" t="s">
        <v>1701</v>
      </c>
      <c r="C115" s="177" t="s">
        <v>317</v>
      </c>
      <c r="D115" s="177"/>
      <c r="E115" s="177" t="s">
        <v>1702</v>
      </c>
      <c r="F115" s="204">
        <v>1</v>
      </c>
      <c r="G115" s="204">
        <f t="shared" si="4"/>
        <v>1500</v>
      </c>
      <c r="H115" s="204" t="str">
        <f t="shared" si="3"/>
        <v>Y</v>
      </c>
      <c r="I115" s="209"/>
    </row>
    <row r="116" spans="1:9" ht="38.25">
      <c r="A116" s="455"/>
      <c r="B116" s="186" t="s">
        <v>1703</v>
      </c>
      <c r="C116" s="186" t="s">
        <v>1627</v>
      </c>
      <c r="D116" s="186"/>
      <c r="E116" s="186" t="s">
        <v>1704</v>
      </c>
      <c r="F116" s="212">
        <v>1</v>
      </c>
      <c r="G116" s="212">
        <f t="shared" si="4"/>
        <v>1500</v>
      </c>
      <c r="H116" s="212" t="str">
        <f t="shared" si="3"/>
        <v>Y</v>
      </c>
      <c r="I116" s="213"/>
    </row>
    <row r="117" spans="1:9" ht="38.25" hidden="1">
      <c r="A117" s="454" t="s">
        <v>1705</v>
      </c>
      <c r="B117" s="185" t="s">
        <v>1678</v>
      </c>
      <c r="C117" s="185" t="s">
        <v>317</v>
      </c>
      <c r="D117" s="185"/>
      <c r="E117" s="185" t="s">
        <v>1679</v>
      </c>
      <c r="F117" s="210"/>
      <c r="G117" s="210">
        <f t="shared" si="4"/>
        <v>0</v>
      </c>
      <c r="H117" s="210" t="str">
        <f t="shared" si="3"/>
        <v xml:space="preserve"> </v>
      </c>
      <c r="I117" s="211"/>
    </row>
    <row r="118" spans="1:9" ht="38.25" hidden="1">
      <c r="A118" s="454"/>
      <c r="B118" s="177" t="s">
        <v>1680</v>
      </c>
      <c r="C118" s="177" t="s">
        <v>317</v>
      </c>
      <c r="D118" s="177"/>
      <c r="E118" s="177" t="s">
        <v>1681</v>
      </c>
      <c r="F118" s="204"/>
      <c r="G118" s="204">
        <f t="shared" si="4"/>
        <v>0</v>
      </c>
      <c r="H118" s="204" t="str">
        <f t="shared" si="3"/>
        <v xml:space="preserve"> </v>
      </c>
      <c r="I118" s="209"/>
    </row>
    <row r="119" spans="1:9" ht="25.5" hidden="1">
      <c r="A119" s="454"/>
      <c r="B119" s="177" t="s">
        <v>1682</v>
      </c>
      <c r="C119" s="177" t="s">
        <v>1627</v>
      </c>
      <c r="D119" s="177"/>
      <c r="E119" s="177" t="s">
        <v>1683</v>
      </c>
      <c r="F119" s="204">
        <v>0</v>
      </c>
      <c r="G119" s="204">
        <f t="shared" si="4"/>
        <v>0</v>
      </c>
      <c r="H119" s="204" t="str">
        <f t="shared" si="3"/>
        <v xml:space="preserve"> </v>
      </c>
      <c r="I119" s="209"/>
    </row>
    <row r="120" spans="1:9" ht="25.5" hidden="1">
      <c r="A120" s="454"/>
      <c r="B120" s="177" t="s">
        <v>1684</v>
      </c>
      <c r="C120" s="177" t="s">
        <v>1627</v>
      </c>
      <c r="D120" s="177"/>
      <c r="E120" s="177" t="s">
        <v>1685</v>
      </c>
      <c r="F120" s="204">
        <v>0</v>
      </c>
      <c r="G120" s="204">
        <f t="shared" si="4"/>
        <v>0</v>
      </c>
      <c r="H120" s="204" t="str">
        <f t="shared" si="3"/>
        <v xml:space="preserve"> </v>
      </c>
      <c r="I120" s="209"/>
    </row>
    <row r="121" spans="1:9" ht="25.5" hidden="1">
      <c r="A121" s="454"/>
      <c r="B121" s="177" t="s">
        <v>1686</v>
      </c>
      <c r="C121" s="177" t="s">
        <v>317</v>
      </c>
      <c r="D121" s="177"/>
      <c r="E121" s="177" t="s">
        <v>1687</v>
      </c>
      <c r="F121" s="204"/>
      <c r="G121" s="204">
        <f t="shared" si="4"/>
        <v>0</v>
      </c>
      <c r="H121" s="204" t="str">
        <f t="shared" si="3"/>
        <v xml:space="preserve"> </v>
      </c>
      <c r="I121" s="209"/>
    </row>
    <row r="122" spans="1:9" ht="38.25" hidden="1">
      <c r="A122" s="454"/>
      <c r="B122" s="177" t="s">
        <v>1688</v>
      </c>
      <c r="C122" s="177" t="s">
        <v>317</v>
      </c>
      <c r="D122" s="177"/>
      <c r="E122" s="177" t="s">
        <v>1689</v>
      </c>
      <c r="F122" s="204"/>
      <c r="G122" s="204">
        <f t="shared" si="4"/>
        <v>0</v>
      </c>
      <c r="H122" s="204" t="str">
        <f t="shared" si="3"/>
        <v xml:space="preserve"> </v>
      </c>
      <c r="I122" s="209"/>
    </row>
    <row r="123" spans="1:9" ht="25.5" hidden="1">
      <c r="A123" s="454"/>
      <c r="B123" s="177" t="s">
        <v>1690</v>
      </c>
      <c r="C123" s="177" t="s">
        <v>1691</v>
      </c>
      <c r="D123" s="177"/>
      <c r="E123" s="177" t="s">
        <v>1692</v>
      </c>
      <c r="F123" s="204"/>
      <c r="G123" s="204">
        <f t="shared" si="4"/>
        <v>0</v>
      </c>
      <c r="H123" s="204" t="str">
        <f t="shared" si="3"/>
        <v xml:space="preserve"> </v>
      </c>
      <c r="I123" s="209"/>
    </row>
    <row r="124" spans="1:9" ht="25.5" hidden="1">
      <c r="A124" s="454"/>
      <c r="B124" s="177" t="s">
        <v>1693</v>
      </c>
      <c r="C124" s="177" t="s">
        <v>1691</v>
      </c>
      <c r="D124" s="177"/>
      <c r="E124" s="177" t="s">
        <v>1694</v>
      </c>
      <c r="F124" s="204"/>
      <c r="G124" s="204">
        <f t="shared" si="4"/>
        <v>0</v>
      </c>
      <c r="H124" s="204" t="str">
        <f t="shared" si="3"/>
        <v xml:space="preserve"> </v>
      </c>
      <c r="I124" s="209"/>
    </row>
    <row r="125" spans="1:9" ht="38.25" hidden="1">
      <c r="A125" s="454"/>
      <c r="B125" s="177" t="s">
        <v>1695</v>
      </c>
      <c r="C125" s="177" t="s">
        <v>1691</v>
      </c>
      <c r="D125" s="177"/>
      <c r="E125" s="177" t="s">
        <v>1696</v>
      </c>
      <c r="F125" s="204"/>
      <c r="G125" s="204">
        <f t="shared" si="4"/>
        <v>0</v>
      </c>
      <c r="H125" s="204" t="str">
        <f t="shared" si="3"/>
        <v xml:space="preserve"> </v>
      </c>
      <c r="I125" s="209"/>
    </row>
    <row r="126" spans="1:9" ht="38.25" hidden="1">
      <c r="A126" s="454"/>
      <c r="B126" s="177" t="s">
        <v>1697</v>
      </c>
      <c r="C126" s="177" t="s">
        <v>1691</v>
      </c>
      <c r="D126" s="177"/>
      <c r="E126" s="177" t="s">
        <v>1698</v>
      </c>
      <c r="F126" s="204"/>
      <c r="G126" s="204">
        <f t="shared" si="4"/>
        <v>0</v>
      </c>
      <c r="H126" s="204" t="str">
        <f t="shared" si="3"/>
        <v xml:space="preserve"> </v>
      </c>
      <c r="I126" s="209"/>
    </row>
    <row r="127" spans="1:9" hidden="1">
      <c r="A127" s="454"/>
      <c r="B127" s="177" t="s">
        <v>1699</v>
      </c>
      <c r="C127" s="177" t="s">
        <v>317</v>
      </c>
      <c r="D127" s="177"/>
      <c r="E127" s="177" t="s">
        <v>1700</v>
      </c>
      <c r="F127" s="204"/>
      <c r="G127" s="204">
        <f t="shared" si="4"/>
        <v>0</v>
      </c>
      <c r="H127" s="204" t="str">
        <f t="shared" si="3"/>
        <v xml:space="preserve"> </v>
      </c>
      <c r="I127" s="209"/>
    </row>
    <row r="128" spans="1:9" hidden="1">
      <c r="A128" s="454"/>
      <c r="B128" s="177" t="s">
        <v>1701</v>
      </c>
      <c r="C128" s="177" t="s">
        <v>317</v>
      </c>
      <c r="D128" s="177"/>
      <c r="E128" s="177" t="s">
        <v>1702</v>
      </c>
      <c r="F128" s="204"/>
      <c r="G128" s="204">
        <f t="shared" si="4"/>
        <v>0</v>
      </c>
      <c r="H128" s="204" t="str">
        <f t="shared" si="3"/>
        <v xml:space="preserve"> </v>
      </c>
      <c r="I128" s="209"/>
    </row>
    <row r="129" spans="1:11" ht="38.25" hidden="1">
      <c r="A129" s="455"/>
      <c r="B129" s="186" t="s">
        <v>1703</v>
      </c>
      <c r="C129" s="186" t="s">
        <v>1627</v>
      </c>
      <c r="D129" s="186"/>
      <c r="E129" s="186" t="s">
        <v>1704</v>
      </c>
      <c r="F129" s="212">
        <v>0</v>
      </c>
      <c r="G129" s="212">
        <f t="shared" si="4"/>
        <v>0</v>
      </c>
      <c r="H129" s="212" t="str">
        <f t="shared" si="3"/>
        <v xml:space="preserve"> </v>
      </c>
      <c r="I129" s="213"/>
    </row>
    <row r="130" spans="1:11" ht="38.25" hidden="1">
      <c r="A130" s="453" t="s">
        <v>1304</v>
      </c>
      <c r="B130" s="185" t="s">
        <v>1706</v>
      </c>
      <c r="C130" s="185" t="s">
        <v>1707</v>
      </c>
      <c r="D130" s="185"/>
      <c r="E130" s="185" t="s">
        <v>1708</v>
      </c>
      <c r="F130" s="210"/>
      <c r="G130" s="204">
        <f t="shared" si="4"/>
        <v>0</v>
      </c>
      <c r="H130" s="204" t="str">
        <f t="shared" si="3"/>
        <v xml:space="preserve"> </v>
      </c>
      <c r="I130" s="211"/>
    </row>
    <row r="131" spans="1:11" ht="38.25" hidden="1">
      <c r="A131" s="454"/>
      <c r="B131" s="177" t="s">
        <v>1709</v>
      </c>
      <c r="C131" s="177" t="s">
        <v>1710</v>
      </c>
      <c r="D131" s="177"/>
      <c r="E131" s="177" t="s">
        <v>1711</v>
      </c>
      <c r="F131" s="204"/>
      <c r="G131" s="204">
        <f t="shared" si="4"/>
        <v>0</v>
      </c>
      <c r="H131" s="204" t="str">
        <f t="shared" ref="H131:H194" si="5">IF($F131&lt;&gt;0,"Y"," ")</f>
        <v xml:space="preserve"> </v>
      </c>
      <c r="I131" s="209"/>
    </row>
    <row r="132" spans="1:11" ht="38.25" hidden="1">
      <c r="A132" s="454"/>
      <c r="B132" s="177" t="s">
        <v>1712</v>
      </c>
      <c r="C132" s="177" t="s">
        <v>1713</v>
      </c>
      <c r="D132" s="177"/>
      <c r="E132" s="177" t="s">
        <v>1714</v>
      </c>
      <c r="F132" s="204"/>
      <c r="G132" s="204">
        <f t="shared" si="4"/>
        <v>0</v>
      </c>
      <c r="H132" s="204" t="str">
        <f t="shared" si="5"/>
        <v xml:space="preserve"> </v>
      </c>
      <c r="I132" s="209"/>
    </row>
    <row r="133" spans="1:11" ht="25.5" hidden="1">
      <c r="A133" s="454"/>
      <c r="B133" s="177" t="s">
        <v>1715</v>
      </c>
      <c r="C133" s="177" t="s">
        <v>1713</v>
      </c>
      <c r="D133" s="177"/>
      <c r="E133" s="177" t="s">
        <v>1716</v>
      </c>
      <c r="F133" s="204"/>
      <c r="G133" s="204">
        <f t="shared" si="4"/>
        <v>0</v>
      </c>
      <c r="H133" s="204" t="str">
        <f t="shared" si="5"/>
        <v xml:space="preserve"> </v>
      </c>
      <c r="I133" s="209"/>
    </row>
    <row r="134" spans="1:11" ht="38.25" hidden="1">
      <c r="A134" s="454"/>
      <c r="B134" s="177" t="s">
        <v>1717</v>
      </c>
      <c r="C134" s="177" t="s">
        <v>1718</v>
      </c>
      <c r="D134" s="177"/>
      <c r="E134" s="177" t="s">
        <v>1719</v>
      </c>
      <c r="F134" s="204"/>
      <c r="G134" s="204">
        <f t="shared" si="4"/>
        <v>0</v>
      </c>
      <c r="H134" s="204" t="str">
        <f t="shared" si="5"/>
        <v xml:space="preserve"> </v>
      </c>
      <c r="I134" s="209"/>
      <c r="K134" s="340" t="s">
        <v>3910</v>
      </c>
    </row>
    <row r="135" spans="1:11" ht="38.25" hidden="1">
      <c r="A135" s="454"/>
      <c r="B135" s="177" t="s">
        <v>1720</v>
      </c>
      <c r="C135" s="177" t="s">
        <v>1718</v>
      </c>
      <c r="D135" s="177"/>
      <c r="E135" s="177" t="s">
        <v>1721</v>
      </c>
      <c r="F135" s="204"/>
      <c r="G135" s="204">
        <f t="shared" si="4"/>
        <v>0</v>
      </c>
      <c r="H135" s="204" t="str">
        <f t="shared" si="5"/>
        <v xml:space="preserve"> </v>
      </c>
      <c r="I135" s="209"/>
    </row>
    <row r="136" spans="1:11" ht="25.5">
      <c r="A136" s="456"/>
      <c r="B136" s="177" t="s">
        <v>1722</v>
      </c>
      <c r="C136" s="177" t="s">
        <v>1627</v>
      </c>
      <c r="D136" s="177"/>
      <c r="E136" s="177" t="s">
        <v>1723</v>
      </c>
      <c r="F136" s="204">
        <v>2</v>
      </c>
      <c r="G136" s="204">
        <f t="shared" si="4"/>
        <v>3000</v>
      </c>
      <c r="H136" s="204" t="str">
        <f t="shared" si="5"/>
        <v>Y</v>
      </c>
      <c r="I136" s="209" t="s">
        <v>2319</v>
      </c>
    </row>
    <row r="137" spans="1:11" ht="25.5" hidden="1">
      <c r="A137" s="454"/>
      <c r="B137" s="177" t="s">
        <v>1724</v>
      </c>
      <c r="C137" s="177" t="s">
        <v>1725</v>
      </c>
      <c r="D137" s="177"/>
      <c r="E137" s="177" t="s">
        <v>1726</v>
      </c>
      <c r="F137" s="204"/>
      <c r="G137" s="204">
        <f t="shared" si="4"/>
        <v>0</v>
      </c>
      <c r="H137" s="204" t="str">
        <f t="shared" si="5"/>
        <v xml:space="preserve"> </v>
      </c>
      <c r="I137" s="209"/>
    </row>
    <row r="138" spans="1:11" ht="51">
      <c r="A138" s="453"/>
      <c r="B138" s="177" t="s">
        <v>1727</v>
      </c>
      <c r="C138" s="177" t="s">
        <v>1627</v>
      </c>
      <c r="D138" s="177"/>
      <c r="E138" s="177" t="s">
        <v>1728</v>
      </c>
      <c r="F138" s="204">
        <v>2</v>
      </c>
      <c r="G138" s="204">
        <f t="shared" si="4"/>
        <v>3000</v>
      </c>
      <c r="H138" s="204" t="str">
        <f t="shared" si="5"/>
        <v>Y</v>
      </c>
      <c r="I138" s="209" t="s">
        <v>2319</v>
      </c>
    </row>
    <row r="139" spans="1:11" ht="25.5">
      <c r="A139" s="455"/>
      <c r="B139" s="177" t="s">
        <v>1729</v>
      </c>
      <c r="C139" s="177" t="s">
        <v>1627</v>
      </c>
      <c r="D139" s="177"/>
      <c r="E139" s="177" t="s">
        <v>1730</v>
      </c>
      <c r="F139" s="204">
        <v>2</v>
      </c>
      <c r="G139" s="204">
        <f t="shared" si="4"/>
        <v>3000</v>
      </c>
      <c r="H139" s="204" t="str">
        <f t="shared" si="5"/>
        <v>Y</v>
      </c>
      <c r="I139" s="209" t="s">
        <v>2319</v>
      </c>
    </row>
    <row r="140" spans="1:11" ht="25.5" hidden="1">
      <c r="A140" s="455"/>
      <c r="B140" s="186" t="s">
        <v>1731</v>
      </c>
      <c r="C140" s="186" t="s">
        <v>1725</v>
      </c>
      <c r="D140" s="186"/>
      <c r="E140" s="186" t="s">
        <v>1732</v>
      </c>
      <c r="F140" s="212"/>
      <c r="G140" s="212">
        <f t="shared" ref="G140:G157" si="6">IF(F140=0,0,F140*$B$404)</f>
        <v>0</v>
      </c>
      <c r="H140" s="212" t="str">
        <f t="shared" si="5"/>
        <v xml:space="preserve"> </v>
      </c>
      <c r="I140" s="213"/>
    </row>
    <row r="141" spans="1:11" ht="38.25" hidden="1">
      <c r="A141" s="453" t="s">
        <v>1733</v>
      </c>
      <c r="B141" s="185" t="s">
        <v>1706</v>
      </c>
      <c r="C141" s="185" t="s">
        <v>1707</v>
      </c>
      <c r="D141" s="185"/>
      <c r="E141" s="185" t="s">
        <v>1708</v>
      </c>
      <c r="F141" s="210"/>
      <c r="G141" s="204">
        <f t="shared" si="6"/>
        <v>0</v>
      </c>
      <c r="H141" s="204" t="str">
        <f t="shared" si="5"/>
        <v xml:space="preserve"> </v>
      </c>
      <c r="I141" s="211"/>
    </row>
    <row r="142" spans="1:11" ht="38.25" hidden="1">
      <c r="A142" s="454"/>
      <c r="B142" s="177" t="s">
        <v>1709</v>
      </c>
      <c r="C142" s="177" t="s">
        <v>1710</v>
      </c>
      <c r="D142" s="177"/>
      <c r="E142" s="177" t="s">
        <v>1711</v>
      </c>
      <c r="F142" s="204"/>
      <c r="G142" s="204">
        <f t="shared" si="6"/>
        <v>0</v>
      </c>
      <c r="H142" s="204" t="str">
        <f t="shared" si="5"/>
        <v xml:space="preserve"> </v>
      </c>
      <c r="I142" s="209"/>
    </row>
    <row r="143" spans="1:11" ht="25.5" hidden="1">
      <c r="A143" s="454"/>
      <c r="B143" s="177" t="s">
        <v>1715</v>
      </c>
      <c r="C143" s="177" t="s">
        <v>1713</v>
      </c>
      <c r="D143" s="177"/>
      <c r="E143" s="177" t="s">
        <v>1716</v>
      </c>
      <c r="F143" s="204"/>
      <c r="G143" s="204">
        <f t="shared" si="6"/>
        <v>0</v>
      </c>
      <c r="H143" s="204" t="str">
        <f t="shared" si="5"/>
        <v xml:space="preserve"> </v>
      </c>
      <c r="I143" s="209"/>
    </row>
    <row r="144" spans="1:11" ht="25.5">
      <c r="A144" s="453"/>
      <c r="B144" s="177" t="s">
        <v>1734</v>
      </c>
      <c r="C144" s="177" t="s">
        <v>274</v>
      </c>
      <c r="D144" s="177"/>
      <c r="E144" s="177" t="s">
        <v>1735</v>
      </c>
      <c r="F144" s="204">
        <v>1</v>
      </c>
      <c r="G144" s="204">
        <f t="shared" si="6"/>
        <v>1500</v>
      </c>
      <c r="H144" s="204" t="str">
        <f t="shared" si="5"/>
        <v>Y</v>
      </c>
      <c r="I144" s="209"/>
    </row>
    <row r="145" spans="1:9" ht="25.5">
      <c r="A145" s="455"/>
      <c r="B145" s="177" t="s">
        <v>1722</v>
      </c>
      <c r="C145" s="177" t="s">
        <v>1627</v>
      </c>
      <c r="D145" s="177"/>
      <c r="E145" s="177" t="s">
        <v>1723</v>
      </c>
      <c r="F145" s="204">
        <v>1</v>
      </c>
      <c r="G145" s="204">
        <f t="shared" si="6"/>
        <v>1500</v>
      </c>
      <c r="H145" s="204" t="str">
        <f t="shared" si="5"/>
        <v>Y</v>
      </c>
      <c r="I145" s="209"/>
    </row>
    <row r="146" spans="1:9" ht="25.5" hidden="1">
      <c r="A146" s="454"/>
      <c r="B146" s="177" t="s">
        <v>1724</v>
      </c>
      <c r="C146" s="177" t="s">
        <v>1725</v>
      </c>
      <c r="D146" s="177"/>
      <c r="E146" s="177" t="s">
        <v>1726</v>
      </c>
      <c r="F146" s="204"/>
      <c r="G146" s="204">
        <f t="shared" si="6"/>
        <v>0</v>
      </c>
      <c r="H146" s="204" t="str">
        <f t="shared" si="5"/>
        <v xml:space="preserve"> </v>
      </c>
      <c r="I146" s="209"/>
    </row>
    <row r="147" spans="1:9" ht="51" hidden="1">
      <c r="A147" s="454"/>
      <c r="B147" s="177" t="s">
        <v>1727</v>
      </c>
      <c r="C147" s="177" t="s">
        <v>1627</v>
      </c>
      <c r="D147" s="177"/>
      <c r="E147" s="177" t="s">
        <v>1728</v>
      </c>
      <c r="F147" s="204"/>
      <c r="G147" s="204">
        <f t="shared" si="6"/>
        <v>0</v>
      </c>
      <c r="H147" s="204" t="str">
        <f t="shared" si="5"/>
        <v xml:space="preserve"> </v>
      </c>
      <c r="I147" s="209"/>
    </row>
    <row r="148" spans="1:9" ht="25.5">
      <c r="A148" s="456"/>
      <c r="B148" s="177" t="s">
        <v>1729</v>
      </c>
      <c r="C148" s="177" t="s">
        <v>1627</v>
      </c>
      <c r="D148" s="177"/>
      <c r="E148" s="177" t="s">
        <v>1730</v>
      </c>
      <c r="F148" s="204">
        <v>1</v>
      </c>
      <c r="G148" s="204">
        <f t="shared" si="6"/>
        <v>1500</v>
      </c>
      <c r="H148" s="204" t="str">
        <f t="shared" si="5"/>
        <v>Y</v>
      </c>
      <c r="I148" s="209"/>
    </row>
    <row r="149" spans="1:9" ht="25.5" hidden="1">
      <c r="A149" s="455"/>
      <c r="B149" s="186" t="s">
        <v>1731</v>
      </c>
      <c r="C149" s="186" t="s">
        <v>1725</v>
      </c>
      <c r="D149" s="186"/>
      <c r="E149" s="186" t="s">
        <v>1732</v>
      </c>
      <c r="F149" s="212"/>
      <c r="G149" s="212">
        <f t="shared" si="6"/>
        <v>0</v>
      </c>
      <c r="H149" s="212" t="str">
        <f t="shared" si="5"/>
        <v xml:space="preserve"> </v>
      </c>
      <c r="I149" s="213"/>
    </row>
    <row r="150" spans="1:9" ht="38.25" hidden="1">
      <c r="A150" s="451" t="s">
        <v>1736</v>
      </c>
      <c r="B150" s="185" t="s">
        <v>1737</v>
      </c>
      <c r="C150" s="185" t="s">
        <v>152</v>
      </c>
      <c r="D150" s="185"/>
      <c r="E150" s="185" t="s">
        <v>1719</v>
      </c>
      <c r="F150" s="210">
        <v>0</v>
      </c>
      <c r="G150" s="204">
        <f t="shared" si="6"/>
        <v>0</v>
      </c>
      <c r="H150" s="204" t="str">
        <f t="shared" si="5"/>
        <v xml:space="preserve"> </v>
      </c>
      <c r="I150" s="211"/>
    </row>
    <row r="151" spans="1:9" ht="38.25" hidden="1">
      <c r="A151" s="452"/>
      <c r="B151" s="177" t="s">
        <v>1738</v>
      </c>
      <c r="C151" s="177" t="s">
        <v>152</v>
      </c>
      <c r="D151" s="177"/>
      <c r="E151" s="177" t="s">
        <v>1721</v>
      </c>
      <c r="F151" s="204">
        <v>0</v>
      </c>
      <c r="G151" s="204">
        <f t="shared" si="6"/>
        <v>0</v>
      </c>
      <c r="H151" s="204" t="str">
        <f t="shared" si="5"/>
        <v xml:space="preserve"> </v>
      </c>
      <c r="I151" s="209"/>
    </row>
    <row r="152" spans="1:9" ht="25.5">
      <c r="A152" s="451"/>
      <c r="B152" s="177" t="s">
        <v>1739</v>
      </c>
      <c r="C152" s="177" t="s">
        <v>274</v>
      </c>
      <c r="D152" s="177"/>
      <c r="E152" s="177" t="s">
        <v>1740</v>
      </c>
      <c r="F152" s="204">
        <v>2</v>
      </c>
      <c r="G152" s="204">
        <f t="shared" si="6"/>
        <v>3000</v>
      </c>
      <c r="H152" s="204" t="str">
        <f t="shared" si="5"/>
        <v>Y</v>
      </c>
      <c r="I152" s="209" t="s">
        <v>2319</v>
      </c>
    </row>
    <row r="153" spans="1:9" ht="25.5">
      <c r="A153" s="452"/>
      <c r="B153" s="186" t="s">
        <v>1741</v>
      </c>
      <c r="C153" s="186" t="s">
        <v>274</v>
      </c>
      <c r="D153" s="186"/>
      <c r="E153" s="186" t="s">
        <v>1742</v>
      </c>
      <c r="F153" s="212">
        <v>2</v>
      </c>
      <c r="G153" s="212">
        <f t="shared" si="6"/>
        <v>3000</v>
      </c>
      <c r="H153" s="212" t="str">
        <f t="shared" si="5"/>
        <v>Y</v>
      </c>
      <c r="I153" s="213" t="s">
        <v>2319</v>
      </c>
    </row>
    <row r="154" spans="1:9">
      <c r="A154" s="454" t="s">
        <v>1743</v>
      </c>
      <c r="B154" s="185" t="s">
        <v>1744</v>
      </c>
      <c r="C154" s="185" t="s">
        <v>8</v>
      </c>
      <c r="D154" s="185"/>
      <c r="E154" s="185" t="s">
        <v>1745</v>
      </c>
      <c r="F154" s="210">
        <v>2</v>
      </c>
      <c r="G154" s="204">
        <f t="shared" si="6"/>
        <v>3000</v>
      </c>
      <c r="H154" s="204" t="str">
        <f t="shared" si="5"/>
        <v>Y</v>
      </c>
      <c r="I154" s="211" t="s">
        <v>2319</v>
      </c>
    </row>
    <row r="155" spans="1:9">
      <c r="A155" s="454"/>
      <c r="B155" s="177" t="s">
        <v>1485</v>
      </c>
      <c r="C155" s="177" t="s">
        <v>8</v>
      </c>
      <c r="D155" s="177"/>
      <c r="E155" s="177" t="s">
        <v>1746</v>
      </c>
      <c r="F155" s="204">
        <v>2</v>
      </c>
      <c r="G155" s="204">
        <f t="shared" si="6"/>
        <v>3000</v>
      </c>
      <c r="H155" s="204" t="str">
        <f t="shared" si="5"/>
        <v>Y</v>
      </c>
      <c r="I155" s="209" t="s">
        <v>2319</v>
      </c>
    </row>
    <row r="156" spans="1:9">
      <c r="A156" s="455"/>
      <c r="B156" s="186" t="s">
        <v>1747</v>
      </c>
      <c r="C156" s="186" t="s">
        <v>219</v>
      </c>
      <c r="D156" s="186"/>
      <c r="E156" s="186" t="s">
        <v>1748</v>
      </c>
      <c r="F156" s="212">
        <v>2</v>
      </c>
      <c r="G156" s="212">
        <f t="shared" si="6"/>
        <v>3000</v>
      </c>
      <c r="H156" s="212" t="str">
        <f t="shared" si="5"/>
        <v>Y</v>
      </c>
      <c r="I156" s="213" t="s">
        <v>2319</v>
      </c>
    </row>
    <row r="157" spans="1:9" hidden="1">
      <c r="A157" s="378" t="s">
        <v>1749</v>
      </c>
      <c r="B157" s="181" t="s">
        <v>296</v>
      </c>
      <c r="C157" s="181" t="s">
        <v>1750</v>
      </c>
      <c r="D157" s="181"/>
      <c r="E157" s="181" t="s">
        <v>1751</v>
      </c>
      <c r="F157" s="180"/>
      <c r="G157" s="180">
        <f t="shared" si="6"/>
        <v>0</v>
      </c>
      <c r="H157" s="180" t="str">
        <f t="shared" si="5"/>
        <v xml:space="preserve"> </v>
      </c>
      <c r="I157" s="215"/>
    </row>
    <row r="158" spans="1:9" ht="25.5" hidden="1">
      <c r="A158" s="453" t="s">
        <v>1170</v>
      </c>
      <c r="B158" s="185" t="s">
        <v>1493</v>
      </c>
      <c r="C158" s="185" t="s">
        <v>1176</v>
      </c>
      <c r="D158" s="185"/>
      <c r="E158" s="185" t="s">
        <v>1752</v>
      </c>
      <c r="F158" s="210">
        <v>0</v>
      </c>
      <c r="G158" s="204">
        <f>IF(F158=0,0,F158*$B$403)</f>
        <v>0</v>
      </c>
      <c r="H158" s="204" t="str">
        <f t="shared" si="5"/>
        <v xml:space="preserve"> </v>
      </c>
      <c r="I158" s="211"/>
    </row>
    <row r="159" spans="1:9" ht="25.5" hidden="1">
      <c r="A159" s="454"/>
      <c r="B159" s="177" t="s">
        <v>1495</v>
      </c>
      <c r="C159" s="177" t="s">
        <v>1176</v>
      </c>
      <c r="D159" s="177"/>
      <c r="E159" s="177" t="s">
        <v>1753</v>
      </c>
      <c r="F159" s="204">
        <v>0</v>
      </c>
      <c r="G159" s="204">
        <f t="shared" ref="G159:G222" si="7">IF(F159=0,0,F159*$B$403)</f>
        <v>0</v>
      </c>
      <c r="H159" s="204" t="str">
        <f t="shared" si="5"/>
        <v xml:space="preserve"> </v>
      </c>
      <c r="I159" s="209"/>
    </row>
    <row r="160" spans="1:9" hidden="1">
      <c r="A160" s="454"/>
      <c r="B160" s="177" t="s">
        <v>1754</v>
      </c>
      <c r="C160" s="177" t="s">
        <v>1172</v>
      </c>
      <c r="D160" s="177"/>
      <c r="E160" s="177" t="s">
        <v>1755</v>
      </c>
      <c r="F160" s="204"/>
      <c r="G160" s="204">
        <f t="shared" si="7"/>
        <v>0</v>
      </c>
      <c r="H160" s="204" t="str">
        <f t="shared" si="5"/>
        <v xml:space="preserve"> </v>
      </c>
      <c r="I160" s="209"/>
    </row>
    <row r="161" spans="1:9" hidden="1">
      <c r="A161" s="454"/>
      <c r="B161" s="177" t="s">
        <v>1756</v>
      </c>
      <c r="C161" s="177" t="s">
        <v>287</v>
      </c>
      <c r="D161" s="177"/>
      <c r="E161" s="177" t="s">
        <v>1511</v>
      </c>
      <c r="F161" s="204">
        <v>0</v>
      </c>
      <c r="G161" s="204">
        <f t="shared" si="7"/>
        <v>0</v>
      </c>
      <c r="H161" s="204" t="str">
        <f t="shared" si="5"/>
        <v xml:space="preserve"> </v>
      </c>
      <c r="I161" s="209"/>
    </row>
    <row r="162" spans="1:9" hidden="1">
      <c r="A162" s="454"/>
      <c r="B162" s="177" t="s">
        <v>1757</v>
      </c>
      <c r="C162" s="177" t="s">
        <v>287</v>
      </c>
      <c r="D162" s="177"/>
      <c r="E162" s="177" t="s">
        <v>1511</v>
      </c>
      <c r="F162" s="204"/>
      <c r="G162" s="204">
        <f t="shared" si="7"/>
        <v>0</v>
      </c>
      <c r="H162" s="204" t="str">
        <f t="shared" si="5"/>
        <v xml:space="preserve"> </v>
      </c>
      <c r="I162" s="209"/>
    </row>
    <row r="163" spans="1:9" hidden="1">
      <c r="A163" s="454"/>
      <c r="B163" s="177" t="s">
        <v>1758</v>
      </c>
      <c r="C163" s="177" t="s">
        <v>287</v>
      </c>
      <c r="D163" s="177"/>
      <c r="E163" s="177" t="s">
        <v>1511</v>
      </c>
      <c r="F163" s="204"/>
      <c r="G163" s="204">
        <f t="shared" si="7"/>
        <v>0</v>
      </c>
      <c r="H163" s="204" t="str">
        <f t="shared" si="5"/>
        <v xml:space="preserve"> </v>
      </c>
      <c r="I163" s="209"/>
    </row>
    <row r="164" spans="1:9" hidden="1">
      <c r="A164" s="454"/>
      <c r="B164" s="177" t="s">
        <v>1759</v>
      </c>
      <c r="C164" s="177" t="s">
        <v>287</v>
      </c>
      <c r="D164" s="177"/>
      <c r="E164" s="177" t="s">
        <v>1760</v>
      </c>
      <c r="F164" s="204"/>
      <c r="G164" s="204">
        <f t="shared" si="7"/>
        <v>0</v>
      </c>
      <c r="H164" s="204" t="str">
        <f t="shared" si="5"/>
        <v xml:space="preserve"> </v>
      </c>
      <c r="I164" s="209"/>
    </row>
    <row r="165" spans="1:9" ht="25.5" hidden="1">
      <c r="A165" s="454"/>
      <c r="B165" s="177" t="s">
        <v>1526</v>
      </c>
      <c r="C165" s="177" t="s">
        <v>1176</v>
      </c>
      <c r="D165" s="177"/>
      <c r="E165" s="177" t="s">
        <v>1761</v>
      </c>
      <c r="F165" s="204"/>
      <c r="G165" s="204">
        <f t="shared" si="7"/>
        <v>0</v>
      </c>
      <c r="H165" s="204" t="str">
        <f t="shared" si="5"/>
        <v xml:space="preserve"> </v>
      </c>
      <c r="I165" s="209"/>
    </row>
    <row r="166" spans="1:9">
      <c r="A166" s="456"/>
      <c r="B166" s="177" t="s">
        <v>1532</v>
      </c>
      <c r="C166" s="177" t="s">
        <v>1172</v>
      </c>
      <c r="D166" s="177"/>
      <c r="E166" s="177" t="s">
        <v>1533</v>
      </c>
      <c r="F166" s="204">
        <v>1</v>
      </c>
      <c r="G166" s="204">
        <f t="shared" si="7"/>
        <v>74</v>
      </c>
      <c r="H166" s="204" t="str">
        <f t="shared" si="5"/>
        <v>Y</v>
      </c>
      <c r="I166" s="209"/>
    </row>
    <row r="167" spans="1:9" ht="25.5" hidden="1">
      <c r="A167" s="454"/>
      <c r="B167" s="177" t="s">
        <v>1762</v>
      </c>
      <c r="C167" s="177" t="s">
        <v>1507</v>
      </c>
      <c r="D167" s="177"/>
      <c r="E167" s="177" t="s">
        <v>1763</v>
      </c>
      <c r="F167" s="204"/>
      <c r="G167" s="204">
        <f t="shared" si="7"/>
        <v>0</v>
      </c>
      <c r="H167" s="204" t="str">
        <f t="shared" si="5"/>
        <v xml:space="preserve"> </v>
      </c>
      <c r="I167" s="209"/>
    </row>
    <row r="168" spans="1:9" ht="38.25">
      <c r="A168" s="456"/>
      <c r="B168" s="177" t="s">
        <v>1764</v>
      </c>
      <c r="C168" s="177" t="s">
        <v>287</v>
      </c>
      <c r="D168" s="177"/>
      <c r="E168" s="177" t="s">
        <v>1765</v>
      </c>
      <c r="F168" s="204">
        <v>1</v>
      </c>
      <c r="G168" s="204">
        <f t="shared" si="7"/>
        <v>74</v>
      </c>
      <c r="H168" s="204" t="str">
        <f t="shared" si="5"/>
        <v>Y</v>
      </c>
      <c r="I168" s="209"/>
    </row>
    <row r="169" spans="1:9" ht="38.25" hidden="1">
      <c r="A169" s="454"/>
      <c r="B169" s="177" t="s">
        <v>1766</v>
      </c>
      <c r="C169" s="177" t="s">
        <v>287</v>
      </c>
      <c r="D169" s="177"/>
      <c r="E169" s="177" t="s">
        <v>1767</v>
      </c>
      <c r="F169" s="204"/>
      <c r="G169" s="204">
        <f t="shared" si="7"/>
        <v>0</v>
      </c>
      <c r="H169" s="204" t="str">
        <f t="shared" si="5"/>
        <v xml:space="preserve"> </v>
      </c>
      <c r="I169" s="209"/>
    </row>
    <row r="170" spans="1:9" ht="25.5" hidden="1">
      <c r="A170" s="454"/>
      <c r="B170" s="177" t="s">
        <v>1768</v>
      </c>
      <c r="C170" s="177" t="s">
        <v>1325</v>
      </c>
      <c r="D170" s="177"/>
      <c r="E170" s="177" t="s">
        <v>1769</v>
      </c>
      <c r="F170" s="204"/>
      <c r="G170" s="204">
        <f t="shared" si="7"/>
        <v>0</v>
      </c>
      <c r="H170" s="204" t="str">
        <f t="shared" si="5"/>
        <v xml:space="preserve"> </v>
      </c>
      <c r="I170" s="209"/>
    </row>
    <row r="171" spans="1:9" ht="25.5">
      <c r="A171" s="453"/>
      <c r="B171" s="177" t="s">
        <v>1770</v>
      </c>
      <c r="C171" s="177" t="s">
        <v>8</v>
      </c>
      <c r="D171" s="177"/>
      <c r="E171" s="177" t="s">
        <v>1771</v>
      </c>
      <c r="F171" s="204">
        <v>1</v>
      </c>
      <c r="G171" s="204">
        <f t="shared" si="7"/>
        <v>74</v>
      </c>
      <c r="H171" s="204" t="str">
        <f t="shared" si="5"/>
        <v>Y</v>
      </c>
      <c r="I171" s="209"/>
    </row>
    <row r="172" spans="1:9" ht="25.5">
      <c r="A172" s="455"/>
      <c r="B172" s="177" t="s">
        <v>1772</v>
      </c>
      <c r="C172" s="177" t="s">
        <v>152</v>
      </c>
      <c r="D172" s="177"/>
      <c r="E172" s="177" t="s">
        <v>1773</v>
      </c>
      <c r="F172" s="204">
        <v>1</v>
      </c>
      <c r="G172" s="204">
        <f t="shared" si="7"/>
        <v>74</v>
      </c>
      <c r="H172" s="204" t="str">
        <f t="shared" si="5"/>
        <v>Y</v>
      </c>
      <c r="I172" s="209"/>
    </row>
    <row r="173" spans="1:9" ht="25.5" hidden="1">
      <c r="A173" s="454"/>
      <c r="B173" s="177" t="s">
        <v>1774</v>
      </c>
      <c r="C173" s="177" t="s">
        <v>152</v>
      </c>
      <c r="D173" s="177"/>
      <c r="E173" s="177" t="s">
        <v>1775</v>
      </c>
      <c r="F173" s="204"/>
      <c r="G173" s="204">
        <f t="shared" si="7"/>
        <v>0</v>
      </c>
      <c r="H173" s="204" t="str">
        <f t="shared" si="5"/>
        <v xml:space="preserve"> </v>
      </c>
      <c r="I173" s="209"/>
    </row>
    <row r="174" spans="1:9" ht="25.5">
      <c r="A174" s="453"/>
      <c r="B174" s="177" t="s">
        <v>1776</v>
      </c>
      <c r="C174" s="177" t="s">
        <v>152</v>
      </c>
      <c r="D174" s="177"/>
      <c r="E174" s="177" t="s">
        <v>1777</v>
      </c>
      <c r="F174" s="204">
        <v>1</v>
      </c>
      <c r="G174" s="204">
        <f t="shared" si="7"/>
        <v>74</v>
      </c>
      <c r="H174" s="204" t="str">
        <f t="shared" si="5"/>
        <v>Y</v>
      </c>
      <c r="I174" s="209"/>
    </row>
    <row r="175" spans="1:9" ht="25.5">
      <c r="A175" s="454"/>
      <c r="B175" s="177" t="s">
        <v>1778</v>
      </c>
      <c r="C175" s="177" t="s">
        <v>152</v>
      </c>
      <c r="D175" s="177"/>
      <c r="E175" s="177" t="s">
        <v>1779</v>
      </c>
      <c r="F175" s="204">
        <v>1</v>
      </c>
      <c r="G175" s="204">
        <f t="shared" si="7"/>
        <v>74</v>
      </c>
      <c r="H175" s="204" t="str">
        <f t="shared" si="5"/>
        <v>Y</v>
      </c>
      <c r="I175" s="209"/>
    </row>
    <row r="176" spans="1:9" ht="25.5">
      <c r="A176" s="454"/>
      <c r="B176" s="177" t="s">
        <v>1780</v>
      </c>
      <c r="C176" s="177" t="s">
        <v>152</v>
      </c>
      <c r="D176" s="177"/>
      <c r="E176" s="177" t="s">
        <v>1781</v>
      </c>
      <c r="F176" s="204">
        <v>1</v>
      </c>
      <c r="G176" s="204">
        <f t="shared" si="7"/>
        <v>74</v>
      </c>
      <c r="H176" s="204" t="str">
        <f t="shared" si="5"/>
        <v>Y</v>
      </c>
      <c r="I176" s="209"/>
    </row>
    <row r="177" spans="1:9" ht="38.25">
      <c r="A177" s="454"/>
      <c r="B177" s="177" t="s">
        <v>1782</v>
      </c>
      <c r="C177" s="177" t="s">
        <v>8</v>
      </c>
      <c r="D177" s="177"/>
      <c r="E177" s="177" t="s">
        <v>1783</v>
      </c>
      <c r="F177" s="204">
        <v>1</v>
      </c>
      <c r="G177" s="204">
        <f t="shared" si="7"/>
        <v>74</v>
      </c>
      <c r="H177" s="204" t="str">
        <f t="shared" si="5"/>
        <v>Y</v>
      </c>
      <c r="I177" s="209"/>
    </row>
    <row r="178" spans="1:9">
      <c r="A178" s="454"/>
      <c r="B178" s="177" t="s">
        <v>1784</v>
      </c>
      <c r="C178" s="177" t="s">
        <v>1325</v>
      </c>
      <c r="D178" s="177"/>
      <c r="E178" s="177" t="s">
        <v>1511</v>
      </c>
      <c r="F178" s="204">
        <v>1</v>
      </c>
      <c r="G178" s="204">
        <f t="shared" si="7"/>
        <v>74</v>
      </c>
      <c r="H178" s="204" t="str">
        <f t="shared" si="5"/>
        <v>Y</v>
      </c>
      <c r="I178" s="209"/>
    </row>
    <row r="179" spans="1:9" ht="38.25">
      <c r="A179" s="454"/>
      <c r="B179" s="177" t="s">
        <v>430</v>
      </c>
      <c r="C179" s="177" t="s">
        <v>287</v>
      </c>
      <c r="D179" s="177"/>
      <c r="E179" s="177" t="s">
        <v>1785</v>
      </c>
      <c r="F179" s="204">
        <v>1</v>
      </c>
      <c r="G179" s="204">
        <f t="shared" si="7"/>
        <v>74</v>
      </c>
      <c r="H179" s="204" t="str">
        <f t="shared" si="5"/>
        <v>Y</v>
      </c>
      <c r="I179" s="209"/>
    </row>
    <row r="180" spans="1:9">
      <c r="A180" s="454"/>
      <c r="B180" s="177" t="s">
        <v>1786</v>
      </c>
      <c r="C180" s="177" t="s">
        <v>152</v>
      </c>
      <c r="D180" s="177"/>
      <c r="E180" s="177" t="s">
        <v>1787</v>
      </c>
      <c r="F180" s="204">
        <v>1</v>
      </c>
      <c r="G180" s="204">
        <f t="shared" si="7"/>
        <v>74</v>
      </c>
      <c r="H180" s="204" t="str">
        <f t="shared" si="5"/>
        <v>Y</v>
      </c>
      <c r="I180" s="209"/>
    </row>
    <row r="181" spans="1:9">
      <c r="A181" s="454"/>
      <c r="B181" s="177" t="s">
        <v>1788</v>
      </c>
      <c r="C181" s="177" t="s">
        <v>152</v>
      </c>
      <c r="D181" s="177"/>
      <c r="E181" s="177" t="s">
        <v>1789</v>
      </c>
      <c r="F181" s="204">
        <v>1</v>
      </c>
      <c r="G181" s="204">
        <f t="shared" si="7"/>
        <v>74</v>
      </c>
      <c r="H181" s="204" t="str">
        <f t="shared" si="5"/>
        <v>Y</v>
      </c>
      <c r="I181" s="209"/>
    </row>
    <row r="182" spans="1:9" ht="76.5">
      <c r="A182" s="454"/>
      <c r="B182" s="186" t="s">
        <v>1790</v>
      </c>
      <c r="C182" s="186" t="s">
        <v>1507</v>
      </c>
      <c r="D182" s="186"/>
      <c r="E182" s="186" t="s">
        <v>1791</v>
      </c>
      <c r="F182" s="212">
        <v>1</v>
      </c>
      <c r="G182" s="212">
        <f t="shared" si="7"/>
        <v>74</v>
      </c>
      <c r="H182" s="212" t="str">
        <f t="shared" si="5"/>
        <v>Y</v>
      </c>
      <c r="I182" s="213"/>
    </row>
    <row r="183" spans="1:9">
      <c r="A183" s="454" t="s">
        <v>1181</v>
      </c>
      <c r="B183" s="185" t="s">
        <v>1792</v>
      </c>
      <c r="C183" s="185" t="s">
        <v>219</v>
      </c>
      <c r="D183" s="185"/>
      <c r="E183" s="185" t="s">
        <v>1557</v>
      </c>
      <c r="F183" s="210">
        <v>40</v>
      </c>
      <c r="G183" s="204">
        <f t="shared" si="7"/>
        <v>2960</v>
      </c>
      <c r="H183" s="204" t="str">
        <f t="shared" si="5"/>
        <v>Y</v>
      </c>
      <c r="I183" s="211" t="s">
        <v>2297</v>
      </c>
    </row>
    <row r="184" spans="1:9" ht="25.5">
      <c r="A184" s="454"/>
      <c r="B184" s="177" t="s">
        <v>1570</v>
      </c>
      <c r="C184" s="177" t="s">
        <v>219</v>
      </c>
      <c r="D184" s="177"/>
      <c r="E184" s="177" t="s">
        <v>1571</v>
      </c>
      <c r="F184" s="204">
        <v>40</v>
      </c>
      <c r="G184" s="204">
        <f t="shared" si="7"/>
        <v>2960</v>
      </c>
      <c r="H184" s="204" t="str">
        <f t="shared" si="5"/>
        <v>Y</v>
      </c>
      <c r="I184" s="209"/>
    </row>
    <row r="185" spans="1:9">
      <c r="A185" s="455"/>
      <c r="B185" s="186" t="s">
        <v>1575</v>
      </c>
      <c r="C185" s="186" t="s">
        <v>219</v>
      </c>
      <c r="D185" s="186"/>
      <c r="E185" s="186" t="s">
        <v>1576</v>
      </c>
      <c r="F185" s="212">
        <v>40</v>
      </c>
      <c r="G185" s="212">
        <f t="shared" si="7"/>
        <v>2960</v>
      </c>
      <c r="H185" s="212" t="str">
        <f t="shared" si="5"/>
        <v>Y</v>
      </c>
      <c r="I185" s="213"/>
    </row>
    <row r="186" spans="1:9" hidden="1">
      <c r="A186" s="454" t="s">
        <v>1793</v>
      </c>
      <c r="B186" s="185" t="s">
        <v>1792</v>
      </c>
      <c r="C186" s="185" t="s">
        <v>219</v>
      </c>
      <c r="D186" s="185"/>
      <c r="E186" s="185" t="s">
        <v>1557</v>
      </c>
      <c r="F186" s="210"/>
      <c r="G186" s="204">
        <f t="shared" si="7"/>
        <v>0</v>
      </c>
      <c r="H186" s="204" t="str">
        <f t="shared" si="5"/>
        <v xml:space="preserve"> </v>
      </c>
      <c r="I186" s="211"/>
    </row>
    <row r="187" spans="1:9" ht="25.5" hidden="1">
      <c r="A187" s="454"/>
      <c r="B187" s="177" t="s">
        <v>1794</v>
      </c>
      <c r="C187" s="177" t="s">
        <v>219</v>
      </c>
      <c r="D187" s="177"/>
      <c r="E187" s="177" t="s">
        <v>1795</v>
      </c>
      <c r="F187" s="204"/>
      <c r="G187" s="204">
        <f t="shared" si="7"/>
        <v>0</v>
      </c>
      <c r="H187" s="204" t="str">
        <f t="shared" si="5"/>
        <v xml:space="preserve"> </v>
      </c>
      <c r="I187" s="209"/>
    </row>
    <row r="188" spans="1:9" ht="25.5">
      <c r="A188" s="453"/>
      <c r="B188" s="177" t="s">
        <v>1570</v>
      </c>
      <c r="C188" s="177" t="s">
        <v>219</v>
      </c>
      <c r="D188" s="177"/>
      <c r="E188" s="177" t="s">
        <v>1571</v>
      </c>
      <c r="F188" s="204">
        <v>1</v>
      </c>
      <c r="G188" s="204">
        <f t="shared" si="7"/>
        <v>74</v>
      </c>
      <c r="H188" s="204" t="str">
        <f t="shared" si="5"/>
        <v>Y</v>
      </c>
      <c r="I188" s="209"/>
    </row>
    <row r="189" spans="1:9" ht="25.5">
      <c r="A189" s="454"/>
      <c r="B189" s="177" t="s">
        <v>1572</v>
      </c>
      <c r="C189" s="177" t="s">
        <v>1573</v>
      </c>
      <c r="D189" s="177"/>
      <c r="E189" s="177" t="s">
        <v>1574</v>
      </c>
      <c r="F189" s="204">
        <v>1</v>
      </c>
      <c r="G189" s="204">
        <f t="shared" si="7"/>
        <v>74</v>
      </c>
      <c r="H189" s="204" t="str">
        <f t="shared" si="5"/>
        <v>Y</v>
      </c>
      <c r="I189" s="209"/>
    </row>
    <row r="190" spans="1:9">
      <c r="A190" s="455"/>
      <c r="B190" s="186" t="s">
        <v>1575</v>
      </c>
      <c r="C190" s="186" t="s">
        <v>219</v>
      </c>
      <c r="D190" s="186"/>
      <c r="E190" s="186" t="s">
        <v>1576</v>
      </c>
      <c r="F190" s="212">
        <v>1</v>
      </c>
      <c r="G190" s="212">
        <f t="shared" si="7"/>
        <v>74</v>
      </c>
      <c r="H190" s="212" t="str">
        <f t="shared" si="5"/>
        <v>Y</v>
      </c>
      <c r="I190" s="213"/>
    </row>
    <row r="191" spans="1:9" ht="25.5" hidden="1">
      <c r="A191" s="454" t="s">
        <v>1796</v>
      </c>
      <c r="B191" s="185" t="s">
        <v>1582</v>
      </c>
      <c r="C191" s="185" t="s">
        <v>219</v>
      </c>
      <c r="D191" s="185"/>
      <c r="E191" s="185" t="s">
        <v>1583</v>
      </c>
      <c r="F191" s="210"/>
      <c r="G191" s="204">
        <f t="shared" si="7"/>
        <v>0</v>
      </c>
      <c r="H191" s="204" t="str">
        <f t="shared" si="5"/>
        <v xml:space="preserve"> </v>
      </c>
      <c r="I191" s="211"/>
    </row>
    <row r="192" spans="1:9" ht="25.5" hidden="1">
      <c r="A192" s="454"/>
      <c r="B192" s="177" t="s">
        <v>1584</v>
      </c>
      <c r="C192" s="177" t="s">
        <v>219</v>
      </c>
      <c r="D192" s="177"/>
      <c r="E192" s="177" t="s">
        <v>1585</v>
      </c>
      <c r="F192" s="204"/>
      <c r="G192" s="204">
        <f t="shared" si="7"/>
        <v>0</v>
      </c>
      <c r="H192" s="204" t="str">
        <f t="shared" si="5"/>
        <v xml:space="preserve"> </v>
      </c>
      <c r="I192" s="209"/>
    </row>
    <row r="193" spans="1:9" ht="25.5" hidden="1">
      <c r="A193" s="454"/>
      <c r="B193" s="177" t="s">
        <v>1586</v>
      </c>
      <c r="C193" s="177" t="s">
        <v>219</v>
      </c>
      <c r="D193" s="177"/>
      <c r="E193" s="177" t="s">
        <v>1587</v>
      </c>
      <c r="F193" s="204"/>
      <c r="G193" s="204">
        <f t="shared" si="7"/>
        <v>0</v>
      </c>
      <c r="H193" s="204" t="str">
        <f t="shared" si="5"/>
        <v xml:space="preserve"> </v>
      </c>
      <c r="I193" s="209"/>
    </row>
    <row r="194" spans="1:9" hidden="1">
      <c r="A194" s="454"/>
      <c r="B194" s="177" t="s">
        <v>1588</v>
      </c>
      <c r="C194" s="177" t="s">
        <v>219</v>
      </c>
      <c r="D194" s="177"/>
      <c r="E194" s="177" t="s">
        <v>1589</v>
      </c>
      <c r="F194" s="204"/>
      <c r="G194" s="204">
        <f t="shared" si="7"/>
        <v>0</v>
      </c>
      <c r="H194" s="204" t="str">
        <f t="shared" si="5"/>
        <v xml:space="preserve"> </v>
      </c>
      <c r="I194" s="209"/>
    </row>
    <row r="195" spans="1:9" hidden="1">
      <c r="A195" s="454"/>
      <c r="B195" s="177" t="s">
        <v>1590</v>
      </c>
      <c r="C195" s="177" t="s">
        <v>219</v>
      </c>
      <c r="D195" s="177"/>
      <c r="E195" s="177" t="s">
        <v>1591</v>
      </c>
      <c r="F195" s="204"/>
      <c r="G195" s="204">
        <f t="shared" si="7"/>
        <v>0</v>
      </c>
      <c r="H195" s="204" t="str">
        <f t="shared" ref="H195:H258" si="8">IF($F195&lt;&gt;0,"Y"," ")</f>
        <v xml:space="preserve"> </v>
      </c>
      <c r="I195" s="209"/>
    </row>
    <row r="196" spans="1:9" hidden="1">
      <c r="A196" s="454"/>
      <c r="B196" s="177" t="s">
        <v>1592</v>
      </c>
      <c r="C196" s="177" t="s">
        <v>219</v>
      </c>
      <c r="D196" s="177"/>
      <c r="E196" s="177" t="s">
        <v>1593</v>
      </c>
      <c r="F196" s="204"/>
      <c r="G196" s="204">
        <f t="shared" si="7"/>
        <v>0</v>
      </c>
      <c r="H196" s="204" t="str">
        <f t="shared" si="8"/>
        <v xml:space="preserve"> </v>
      </c>
      <c r="I196" s="209"/>
    </row>
    <row r="197" spans="1:9" ht="38.25" hidden="1">
      <c r="A197" s="454"/>
      <c r="B197" s="177" t="s">
        <v>1594</v>
      </c>
      <c r="C197" s="177" t="s">
        <v>219</v>
      </c>
      <c r="D197" s="177"/>
      <c r="E197" s="177" t="s">
        <v>1595</v>
      </c>
      <c r="F197" s="204"/>
      <c r="G197" s="204">
        <f t="shared" si="7"/>
        <v>0</v>
      </c>
      <c r="H197" s="204" t="str">
        <f t="shared" si="8"/>
        <v xml:space="preserve"> </v>
      </c>
      <c r="I197" s="209"/>
    </row>
    <row r="198" spans="1:9" ht="38.25" hidden="1">
      <c r="A198" s="454"/>
      <c r="B198" s="177" t="s">
        <v>1596</v>
      </c>
      <c r="C198" s="177" t="s">
        <v>219</v>
      </c>
      <c r="D198" s="177"/>
      <c r="E198" s="177" t="s">
        <v>1597</v>
      </c>
      <c r="F198" s="204"/>
      <c r="G198" s="204">
        <f t="shared" si="7"/>
        <v>0</v>
      </c>
      <c r="H198" s="204" t="str">
        <f t="shared" si="8"/>
        <v xml:space="preserve"> </v>
      </c>
      <c r="I198" s="209"/>
    </row>
    <row r="199" spans="1:9" ht="38.25" hidden="1">
      <c r="A199" s="454"/>
      <c r="B199" s="177" t="s">
        <v>1598</v>
      </c>
      <c r="C199" s="177" t="s">
        <v>219</v>
      </c>
      <c r="D199" s="177"/>
      <c r="E199" s="177" t="s">
        <v>1599</v>
      </c>
      <c r="F199" s="204"/>
      <c r="G199" s="204">
        <f t="shared" si="7"/>
        <v>0</v>
      </c>
      <c r="H199" s="204" t="str">
        <f t="shared" si="8"/>
        <v xml:space="preserve"> </v>
      </c>
      <c r="I199" s="209"/>
    </row>
    <row r="200" spans="1:9" ht="25.5" hidden="1">
      <c r="A200" s="454"/>
      <c r="B200" s="177" t="s">
        <v>1600</v>
      </c>
      <c r="C200" s="177" t="s">
        <v>219</v>
      </c>
      <c r="D200" s="177"/>
      <c r="E200" s="177" t="s">
        <v>1601</v>
      </c>
      <c r="F200" s="204"/>
      <c r="G200" s="204">
        <f t="shared" si="7"/>
        <v>0</v>
      </c>
      <c r="H200" s="204" t="str">
        <f t="shared" si="8"/>
        <v xml:space="preserve"> </v>
      </c>
      <c r="I200" s="209"/>
    </row>
    <row r="201" spans="1:9" ht="25.5" hidden="1">
      <c r="A201" s="454"/>
      <c r="B201" s="177" t="s">
        <v>1602</v>
      </c>
      <c r="C201" s="177" t="s">
        <v>219</v>
      </c>
      <c r="D201" s="177"/>
      <c r="E201" s="177" t="s">
        <v>1603</v>
      </c>
      <c r="F201" s="204"/>
      <c r="G201" s="204">
        <f t="shared" si="7"/>
        <v>0</v>
      </c>
      <c r="H201" s="204" t="str">
        <f t="shared" si="8"/>
        <v xml:space="preserve"> </v>
      </c>
      <c r="I201" s="209"/>
    </row>
    <row r="202" spans="1:9" ht="25.5" hidden="1">
      <c r="A202" s="454"/>
      <c r="B202" s="177" t="s">
        <v>1604</v>
      </c>
      <c r="C202" s="177" t="s">
        <v>219</v>
      </c>
      <c r="D202" s="177"/>
      <c r="E202" s="177" t="s">
        <v>1605</v>
      </c>
      <c r="F202" s="204"/>
      <c r="G202" s="204">
        <f t="shared" si="7"/>
        <v>0</v>
      </c>
      <c r="H202" s="204" t="str">
        <f t="shared" si="8"/>
        <v xml:space="preserve"> </v>
      </c>
      <c r="I202" s="209"/>
    </row>
    <row r="203" spans="1:9" hidden="1">
      <c r="A203" s="454"/>
      <c r="B203" s="177" t="s">
        <v>1606</v>
      </c>
      <c r="C203" s="177" t="s">
        <v>219</v>
      </c>
      <c r="D203" s="177"/>
      <c r="E203" s="177" t="s">
        <v>1797</v>
      </c>
      <c r="F203" s="204"/>
      <c r="G203" s="204">
        <f t="shared" si="7"/>
        <v>0</v>
      </c>
      <c r="H203" s="204" t="str">
        <f t="shared" si="8"/>
        <v xml:space="preserve"> </v>
      </c>
      <c r="I203" s="209"/>
    </row>
    <row r="204" spans="1:9" ht="25.5" hidden="1">
      <c r="A204" s="454"/>
      <c r="B204" s="177" t="s">
        <v>1608</v>
      </c>
      <c r="C204" s="177" t="s">
        <v>219</v>
      </c>
      <c r="D204" s="177"/>
      <c r="E204" s="177" t="s">
        <v>1609</v>
      </c>
      <c r="F204" s="204"/>
      <c r="G204" s="204">
        <f t="shared" si="7"/>
        <v>0</v>
      </c>
      <c r="H204" s="204" t="str">
        <f t="shared" si="8"/>
        <v xml:space="preserve"> </v>
      </c>
      <c r="I204" s="209"/>
    </row>
    <row r="205" spans="1:9" hidden="1">
      <c r="A205" s="454"/>
      <c r="B205" s="177" t="s">
        <v>1610</v>
      </c>
      <c r="C205" s="177" t="s">
        <v>219</v>
      </c>
      <c r="D205" s="177"/>
      <c r="E205" s="177" t="s">
        <v>1611</v>
      </c>
      <c r="F205" s="204"/>
      <c r="G205" s="204">
        <f t="shared" si="7"/>
        <v>0</v>
      </c>
      <c r="H205" s="204" t="str">
        <f t="shared" si="8"/>
        <v xml:space="preserve"> </v>
      </c>
      <c r="I205" s="209"/>
    </row>
    <row r="206" spans="1:9" hidden="1">
      <c r="A206" s="454"/>
      <c r="B206" s="177" t="s">
        <v>1612</v>
      </c>
      <c r="C206" s="177" t="s">
        <v>152</v>
      </c>
      <c r="D206" s="177"/>
      <c r="E206" s="177" t="s">
        <v>1612</v>
      </c>
      <c r="F206" s="204"/>
      <c r="G206" s="204">
        <f t="shared" si="7"/>
        <v>0</v>
      </c>
      <c r="H206" s="204" t="str">
        <f t="shared" si="8"/>
        <v xml:space="preserve"> </v>
      </c>
      <c r="I206" s="209"/>
    </row>
    <row r="207" spans="1:9" hidden="1">
      <c r="A207" s="455"/>
      <c r="B207" s="186" t="s">
        <v>1614</v>
      </c>
      <c r="C207" s="186" t="s">
        <v>274</v>
      </c>
      <c r="D207" s="186"/>
      <c r="E207" s="186" t="s">
        <v>1614</v>
      </c>
      <c r="F207" s="212"/>
      <c r="G207" s="212">
        <f t="shared" si="7"/>
        <v>0</v>
      </c>
      <c r="H207" s="212" t="str">
        <f t="shared" si="8"/>
        <v xml:space="preserve"> </v>
      </c>
      <c r="I207" s="213"/>
    </row>
    <row r="208" spans="1:9" ht="38.25" hidden="1">
      <c r="A208" s="453" t="s">
        <v>1191</v>
      </c>
      <c r="B208" s="185" t="s">
        <v>1798</v>
      </c>
      <c r="C208" s="185" t="s">
        <v>219</v>
      </c>
      <c r="D208" s="185"/>
      <c r="E208" s="185" t="s">
        <v>1799</v>
      </c>
      <c r="F208" s="210"/>
      <c r="G208" s="204">
        <f t="shared" si="7"/>
        <v>0</v>
      </c>
      <c r="H208" s="204" t="str">
        <f t="shared" si="8"/>
        <v xml:space="preserve"> </v>
      </c>
      <c r="I208" s="211"/>
    </row>
    <row r="209" spans="1:9" ht="25.5" hidden="1">
      <c r="A209" s="454"/>
      <c r="B209" s="177" t="s">
        <v>1618</v>
      </c>
      <c r="C209" s="177" t="s">
        <v>529</v>
      </c>
      <c r="D209" s="177"/>
      <c r="E209" s="177" t="s">
        <v>1800</v>
      </c>
      <c r="F209" s="204"/>
      <c r="G209" s="204">
        <f t="shared" si="7"/>
        <v>0</v>
      </c>
      <c r="H209" s="204" t="str">
        <f t="shared" si="8"/>
        <v xml:space="preserve"> </v>
      </c>
      <c r="I209" s="209"/>
    </row>
    <row r="210" spans="1:9" ht="89.25">
      <c r="A210" s="453"/>
      <c r="B210" s="177" t="s">
        <v>1801</v>
      </c>
      <c r="C210" s="177" t="s">
        <v>219</v>
      </c>
      <c r="D210" s="177"/>
      <c r="E210" s="177" t="s">
        <v>1802</v>
      </c>
      <c r="F210" s="204">
        <v>1</v>
      </c>
      <c r="G210" s="204">
        <f t="shared" si="7"/>
        <v>74</v>
      </c>
      <c r="H210" s="204" t="str">
        <f t="shared" si="8"/>
        <v>Y</v>
      </c>
      <c r="I210" s="209"/>
    </row>
    <row r="211" spans="1:9" ht="38.25">
      <c r="A211" s="454"/>
      <c r="B211" s="177" t="s">
        <v>1803</v>
      </c>
      <c r="C211" s="177" t="s">
        <v>219</v>
      </c>
      <c r="D211" s="177"/>
      <c r="E211" s="177" t="s">
        <v>1804</v>
      </c>
      <c r="F211" s="204">
        <v>1</v>
      </c>
      <c r="G211" s="204">
        <f t="shared" si="7"/>
        <v>74</v>
      </c>
      <c r="H211" s="204" t="str">
        <f t="shared" si="8"/>
        <v>Y</v>
      </c>
      <c r="I211" s="209"/>
    </row>
    <row r="212" spans="1:9" ht="25.5">
      <c r="A212" s="455"/>
      <c r="B212" s="177" t="s">
        <v>1624</v>
      </c>
      <c r="C212" s="177" t="s">
        <v>529</v>
      </c>
      <c r="D212" s="177"/>
      <c r="E212" s="177" t="s">
        <v>1625</v>
      </c>
      <c r="F212" s="204">
        <v>1</v>
      </c>
      <c r="G212" s="204">
        <f t="shared" si="7"/>
        <v>74</v>
      </c>
      <c r="H212" s="204" t="str">
        <f t="shared" si="8"/>
        <v>Y</v>
      </c>
      <c r="I212" s="209"/>
    </row>
    <row r="213" spans="1:9" ht="25.5" hidden="1">
      <c r="A213" s="454"/>
      <c r="B213" s="177" t="s">
        <v>1626</v>
      </c>
      <c r="C213" s="177" t="s">
        <v>1627</v>
      </c>
      <c r="D213" s="177"/>
      <c r="E213" s="177" t="s">
        <v>1628</v>
      </c>
      <c r="F213" s="204"/>
      <c r="G213" s="204">
        <f t="shared" si="7"/>
        <v>0</v>
      </c>
      <c r="H213" s="204" t="str">
        <f t="shared" si="8"/>
        <v xml:space="preserve"> </v>
      </c>
      <c r="I213" s="209"/>
    </row>
    <row r="214" spans="1:9" ht="25.5" hidden="1">
      <c r="A214" s="454"/>
      <c r="B214" s="177" t="s">
        <v>1805</v>
      </c>
      <c r="C214" s="177" t="s">
        <v>219</v>
      </c>
      <c r="D214" s="177"/>
      <c r="E214" s="177" t="s">
        <v>1630</v>
      </c>
      <c r="F214" s="204"/>
      <c r="G214" s="204">
        <f t="shared" si="7"/>
        <v>0</v>
      </c>
      <c r="H214" s="204" t="str">
        <f t="shared" si="8"/>
        <v xml:space="preserve"> </v>
      </c>
      <c r="I214" s="209"/>
    </row>
    <row r="215" spans="1:9" ht="25.5" hidden="1">
      <c r="A215" s="454"/>
      <c r="B215" s="177" t="s">
        <v>1631</v>
      </c>
      <c r="C215" s="177" t="s">
        <v>1627</v>
      </c>
      <c r="D215" s="177"/>
      <c r="E215" s="177" t="s">
        <v>1632</v>
      </c>
      <c r="F215" s="204"/>
      <c r="G215" s="204">
        <f t="shared" si="7"/>
        <v>0</v>
      </c>
      <c r="H215" s="204" t="str">
        <f t="shared" si="8"/>
        <v xml:space="preserve"> </v>
      </c>
      <c r="I215" s="209"/>
    </row>
    <row r="216" spans="1:9" ht="38.25" hidden="1">
      <c r="A216" s="454"/>
      <c r="B216" s="177" t="s">
        <v>1806</v>
      </c>
      <c r="C216" s="177" t="s">
        <v>219</v>
      </c>
      <c r="D216" s="177"/>
      <c r="E216" s="177" t="s">
        <v>1636</v>
      </c>
      <c r="F216" s="204"/>
      <c r="G216" s="204">
        <f t="shared" si="7"/>
        <v>0</v>
      </c>
      <c r="H216" s="204" t="str">
        <f t="shared" si="8"/>
        <v xml:space="preserve"> </v>
      </c>
      <c r="I216" s="209"/>
    </row>
    <row r="217" spans="1:9" ht="25.5" hidden="1">
      <c r="A217" s="454"/>
      <c r="B217" s="177" t="s">
        <v>1807</v>
      </c>
      <c r="C217" s="177" t="s">
        <v>219</v>
      </c>
      <c r="D217" s="177"/>
      <c r="E217" s="177" t="s">
        <v>1808</v>
      </c>
      <c r="F217" s="204"/>
      <c r="G217" s="204">
        <f t="shared" si="7"/>
        <v>0</v>
      </c>
      <c r="H217" s="204" t="str">
        <f t="shared" si="8"/>
        <v xml:space="preserve"> </v>
      </c>
      <c r="I217" s="209"/>
    </row>
    <row r="218" spans="1:9" ht="25.5" hidden="1">
      <c r="A218" s="454"/>
      <c r="B218" s="177" t="s">
        <v>1809</v>
      </c>
      <c r="C218" s="177" t="s">
        <v>219</v>
      </c>
      <c r="D218" s="177"/>
      <c r="E218" s="177" t="s">
        <v>1810</v>
      </c>
      <c r="F218" s="204"/>
      <c r="G218" s="204">
        <f t="shared" si="7"/>
        <v>0</v>
      </c>
      <c r="H218" s="204" t="str">
        <f t="shared" si="8"/>
        <v xml:space="preserve"> </v>
      </c>
      <c r="I218" s="209"/>
    </row>
    <row r="219" spans="1:9" ht="25.5" hidden="1">
      <c r="A219" s="454"/>
      <c r="B219" s="177" t="s">
        <v>1637</v>
      </c>
      <c r="C219" s="177" t="s">
        <v>529</v>
      </c>
      <c r="D219" s="177"/>
      <c r="E219" s="177" t="s">
        <v>1638</v>
      </c>
      <c r="F219" s="204"/>
      <c r="G219" s="204">
        <f t="shared" si="7"/>
        <v>0</v>
      </c>
      <c r="H219" s="204" t="str">
        <f t="shared" si="8"/>
        <v xml:space="preserve"> </v>
      </c>
      <c r="I219" s="209"/>
    </row>
    <row r="220" spans="1:9" ht="38.25" hidden="1">
      <c r="A220" s="454"/>
      <c r="B220" s="177" t="s">
        <v>1639</v>
      </c>
      <c r="C220" s="177" t="s">
        <v>219</v>
      </c>
      <c r="D220" s="177"/>
      <c r="E220" s="177" t="s">
        <v>1640</v>
      </c>
      <c r="F220" s="204"/>
      <c r="G220" s="204">
        <f t="shared" si="7"/>
        <v>0</v>
      </c>
      <c r="H220" s="204" t="str">
        <f t="shared" si="8"/>
        <v xml:space="preserve"> </v>
      </c>
      <c r="I220" s="209"/>
    </row>
    <row r="221" spans="1:9" ht="51">
      <c r="A221" s="453"/>
      <c r="B221" s="177" t="s">
        <v>1811</v>
      </c>
      <c r="C221" s="177" t="s">
        <v>219</v>
      </c>
      <c r="D221" s="177"/>
      <c r="E221" s="177" t="s">
        <v>1812</v>
      </c>
      <c r="F221" s="204">
        <v>1</v>
      </c>
      <c r="G221" s="204">
        <f t="shared" si="7"/>
        <v>74</v>
      </c>
      <c r="H221" s="204" t="str">
        <f t="shared" si="8"/>
        <v>Y</v>
      </c>
      <c r="I221" s="209"/>
    </row>
    <row r="222" spans="1:9" ht="51">
      <c r="A222" s="454"/>
      <c r="B222" s="177" t="s">
        <v>1813</v>
      </c>
      <c r="C222" s="177" t="s">
        <v>219</v>
      </c>
      <c r="D222" s="177"/>
      <c r="E222" s="177" t="s">
        <v>1814</v>
      </c>
      <c r="F222" s="204">
        <v>1</v>
      </c>
      <c r="G222" s="204">
        <f t="shared" si="7"/>
        <v>74</v>
      </c>
      <c r="H222" s="204" t="str">
        <f t="shared" si="8"/>
        <v>Y</v>
      </c>
      <c r="I222" s="209"/>
    </row>
    <row r="223" spans="1:9" ht="25.5">
      <c r="A223" s="454"/>
      <c r="B223" s="177" t="s">
        <v>1815</v>
      </c>
      <c r="C223" s="177" t="s">
        <v>219</v>
      </c>
      <c r="D223" s="177"/>
      <c r="E223" s="177" t="s">
        <v>1816</v>
      </c>
      <c r="F223" s="204">
        <v>1</v>
      </c>
      <c r="G223" s="204">
        <f t="shared" ref="G223:G286" si="9">IF(F223=0,0,F223*$B$403)</f>
        <v>74</v>
      </c>
      <c r="H223" s="204" t="str">
        <f t="shared" si="8"/>
        <v>Y</v>
      </c>
      <c r="I223" s="209"/>
    </row>
    <row r="224" spans="1:9" ht="51">
      <c r="A224" s="455"/>
      <c r="B224" s="177" t="s">
        <v>1817</v>
      </c>
      <c r="C224" s="177" t="s">
        <v>219</v>
      </c>
      <c r="D224" s="177"/>
      <c r="E224" s="177" t="s">
        <v>1646</v>
      </c>
      <c r="F224" s="204">
        <v>1</v>
      </c>
      <c r="G224" s="204">
        <f t="shared" si="9"/>
        <v>74</v>
      </c>
      <c r="H224" s="204" t="str">
        <f t="shared" si="8"/>
        <v>Y</v>
      </c>
      <c r="I224" s="209"/>
    </row>
    <row r="225" spans="1:9" ht="25.5" hidden="1">
      <c r="A225" s="454"/>
      <c r="B225" s="177" t="s">
        <v>1818</v>
      </c>
      <c r="C225" s="177" t="s">
        <v>219</v>
      </c>
      <c r="D225" s="177"/>
      <c r="E225" s="177" t="s">
        <v>1819</v>
      </c>
      <c r="F225" s="204"/>
      <c r="G225" s="204">
        <f t="shared" si="9"/>
        <v>0</v>
      </c>
      <c r="H225" s="204" t="str">
        <f t="shared" si="8"/>
        <v xml:space="preserve"> </v>
      </c>
      <c r="I225" s="209"/>
    </row>
    <row r="226" spans="1:9">
      <c r="A226" s="456"/>
      <c r="B226" s="177" t="s">
        <v>1820</v>
      </c>
      <c r="C226" s="177" t="s">
        <v>287</v>
      </c>
      <c r="D226" s="177"/>
      <c r="E226" s="177" t="s">
        <v>1821</v>
      </c>
      <c r="F226" s="204">
        <v>1</v>
      </c>
      <c r="G226" s="204">
        <f t="shared" si="9"/>
        <v>74</v>
      </c>
      <c r="H226" s="204" t="str">
        <f t="shared" si="8"/>
        <v>Y</v>
      </c>
      <c r="I226" s="209"/>
    </row>
    <row r="227" spans="1:9" ht="25.5" hidden="1">
      <c r="A227" s="454"/>
      <c r="B227" s="177" t="s">
        <v>1647</v>
      </c>
      <c r="C227" s="177" t="s">
        <v>529</v>
      </c>
      <c r="D227" s="177"/>
      <c r="E227" s="177" t="s">
        <v>1648</v>
      </c>
      <c r="F227" s="204"/>
      <c r="G227" s="204">
        <f t="shared" si="9"/>
        <v>0</v>
      </c>
      <c r="H227" s="204" t="str">
        <f t="shared" si="8"/>
        <v xml:space="preserve"> </v>
      </c>
      <c r="I227" s="209"/>
    </row>
    <row r="228" spans="1:9" ht="38.25">
      <c r="A228" s="456"/>
      <c r="B228" s="177" t="s">
        <v>1649</v>
      </c>
      <c r="C228" s="177" t="s">
        <v>1627</v>
      </c>
      <c r="D228" s="177"/>
      <c r="E228" s="177" t="s">
        <v>1650</v>
      </c>
      <c r="F228" s="204">
        <v>1</v>
      </c>
      <c r="G228" s="204">
        <f t="shared" si="9"/>
        <v>74</v>
      </c>
      <c r="H228" s="204" t="str">
        <f t="shared" si="8"/>
        <v>Y</v>
      </c>
      <c r="I228" s="209"/>
    </row>
    <row r="229" spans="1:9" ht="38.25" hidden="1">
      <c r="A229" s="454"/>
      <c r="B229" s="177" t="s">
        <v>1651</v>
      </c>
      <c r="C229" s="177" t="s">
        <v>1627</v>
      </c>
      <c r="D229" s="177"/>
      <c r="E229" s="177" t="s">
        <v>1652</v>
      </c>
      <c r="F229" s="204"/>
      <c r="G229" s="204">
        <f t="shared" si="9"/>
        <v>0</v>
      </c>
      <c r="H229" s="204" t="str">
        <f t="shared" si="8"/>
        <v xml:space="preserve"> </v>
      </c>
      <c r="I229" s="209"/>
    </row>
    <row r="230" spans="1:9" ht="25.5">
      <c r="A230" s="456"/>
      <c r="B230" s="177" t="s">
        <v>1653</v>
      </c>
      <c r="C230" s="177" t="s">
        <v>529</v>
      </c>
      <c r="D230" s="177"/>
      <c r="E230" s="177" t="s">
        <v>1654</v>
      </c>
      <c r="F230" s="204">
        <v>1</v>
      </c>
      <c r="G230" s="204">
        <f t="shared" si="9"/>
        <v>74</v>
      </c>
      <c r="H230" s="204" t="str">
        <f t="shared" si="8"/>
        <v>Y</v>
      </c>
      <c r="I230" s="209"/>
    </row>
    <row r="231" spans="1:9" ht="38.25" hidden="1">
      <c r="A231" s="454"/>
      <c r="B231" s="177" t="s">
        <v>1655</v>
      </c>
      <c r="C231" s="177" t="s">
        <v>1627</v>
      </c>
      <c r="D231" s="177"/>
      <c r="E231" s="177" t="s">
        <v>1656</v>
      </c>
      <c r="F231" s="204"/>
      <c r="G231" s="204">
        <f t="shared" si="9"/>
        <v>0</v>
      </c>
      <c r="H231" s="204" t="str">
        <f t="shared" si="8"/>
        <v xml:space="preserve"> </v>
      </c>
      <c r="I231" s="209"/>
    </row>
    <row r="232" spans="1:9" ht="38.25" hidden="1">
      <c r="A232" s="454"/>
      <c r="B232" s="177" t="s">
        <v>1657</v>
      </c>
      <c r="C232" s="177" t="s">
        <v>1627</v>
      </c>
      <c r="D232" s="177"/>
      <c r="E232" s="177" t="s">
        <v>1658</v>
      </c>
      <c r="F232" s="204"/>
      <c r="G232" s="204">
        <f t="shared" si="9"/>
        <v>0</v>
      </c>
      <c r="H232" s="204" t="str">
        <f t="shared" si="8"/>
        <v xml:space="preserve"> </v>
      </c>
      <c r="I232" s="209"/>
    </row>
    <row r="233" spans="1:9" hidden="1">
      <c r="A233" s="454"/>
      <c r="B233" s="177" t="s">
        <v>1822</v>
      </c>
      <c r="C233" s="177" t="s">
        <v>219</v>
      </c>
      <c r="D233" s="177"/>
      <c r="E233" s="177" t="s">
        <v>1823</v>
      </c>
      <c r="F233" s="204"/>
      <c r="G233" s="204">
        <f t="shared" si="9"/>
        <v>0</v>
      </c>
      <c r="H233" s="204" t="str">
        <f t="shared" si="8"/>
        <v xml:space="preserve"> </v>
      </c>
      <c r="I233" s="209"/>
    </row>
    <row r="234" spans="1:9" ht="25.5" hidden="1">
      <c r="A234" s="454"/>
      <c r="B234" s="177" t="s">
        <v>1824</v>
      </c>
      <c r="C234" s="177" t="s">
        <v>219</v>
      </c>
      <c r="D234" s="177"/>
      <c r="E234" s="177" t="s">
        <v>1825</v>
      </c>
      <c r="F234" s="204"/>
      <c r="G234" s="204">
        <f t="shared" si="9"/>
        <v>0</v>
      </c>
      <c r="H234" s="204" t="str">
        <f t="shared" si="8"/>
        <v xml:space="preserve"> </v>
      </c>
      <c r="I234" s="209"/>
    </row>
    <row r="235" spans="1:9" ht="38.25">
      <c r="A235" s="456"/>
      <c r="B235" s="177" t="s">
        <v>1826</v>
      </c>
      <c r="C235" s="177" t="s">
        <v>529</v>
      </c>
      <c r="D235" s="177"/>
      <c r="E235" s="177" t="s">
        <v>1662</v>
      </c>
      <c r="F235" s="204">
        <v>1</v>
      </c>
      <c r="G235" s="204">
        <f t="shared" si="9"/>
        <v>74</v>
      </c>
      <c r="H235" s="204" t="str">
        <f t="shared" si="8"/>
        <v>Y</v>
      </c>
      <c r="I235" s="209"/>
    </row>
    <row r="236" spans="1:9" ht="25.5" hidden="1">
      <c r="A236" s="454"/>
      <c r="B236" s="177" t="s">
        <v>1827</v>
      </c>
      <c r="C236" s="177" t="s">
        <v>219</v>
      </c>
      <c r="D236" s="177"/>
      <c r="E236" s="177" t="s">
        <v>1828</v>
      </c>
      <c r="F236" s="204"/>
      <c r="G236" s="204">
        <f t="shared" si="9"/>
        <v>0</v>
      </c>
      <c r="H236" s="204" t="str">
        <f t="shared" si="8"/>
        <v xml:space="preserve"> </v>
      </c>
      <c r="I236" s="209"/>
    </row>
    <row r="237" spans="1:9" ht="25.5">
      <c r="A237" s="456"/>
      <c r="B237" s="177" t="s">
        <v>1663</v>
      </c>
      <c r="C237" s="177" t="s">
        <v>219</v>
      </c>
      <c r="D237" s="177"/>
      <c r="E237" s="177" t="s">
        <v>1829</v>
      </c>
      <c r="F237" s="204">
        <v>1</v>
      </c>
      <c r="G237" s="212">
        <f t="shared" si="9"/>
        <v>74</v>
      </c>
      <c r="H237" s="212" t="str">
        <f t="shared" si="8"/>
        <v>Y</v>
      </c>
      <c r="I237" s="209"/>
    </row>
    <row r="238" spans="1:9" hidden="1">
      <c r="A238" s="454"/>
      <c r="B238" s="177" t="s">
        <v>1830</v>
      </c>
      <c r="C238" s="177" t="s">
        <v>219</v>
      </c>
      <c r="D238" s="177"/>
      <c r="E238" s="177" t="s">
        <v>1831</v>
      </c>
      <c r="F238" s="204"/>
      <c r="G238" s="204">
        <f t="shared" si="9"/>
        <v>0</v>
      </c>
      <c r="H238" s="204" t="str">
        <f t="shared" si="8"/>
        <v xml:space="preserve"> </v>
      </c>
      <c r="I238" s="209"/>
    </row>
    <row r="239" spans="1:9" ht="51" hidden="1">
      <c r="A239" s="454"/>
      <c r="B239" s="186" t="s">
        <v>1832</v>
      </c>
      <c r="C239" s="186" t="s">
        <v>219</v>
      </c>
      <c r="D239" s="186"/>
      <c r="E239" s="186" t="s">
        <v>1833</v>
      </c>
      <c r="F239" s="212"/>
      <c r="G239" s="212">
        <f t="shared" si="9"/>
        <v>0</v>
      </c>
      <c r="H239" s="212" t="str">
        <f t="shared" si="8"/>
        <v xml:space="preserve"> </v>
      </c>
      <c r="I239" s="213"/>
    </row>
    <row r="240" spans="1:9" ht="25.5">
      <c r="A240" s="453" t="s">
        <v>1834</v>
      </c>
      <c r="B240" s="185" t="s">
        <v>1672</v>
      </c>
      <c r="C240" s="185" t="s">
        <v>152</v>
      </c>
      <c r="D240" s="185"/>
      <c r="E240" s="185" t="s">
        <v>1673</v>
      </c>
      <c r="F240" s="210">
        <v>1</v>
      </c>
      <c r="G240" s="204">
        <f t="shared" si="9"/>
        <v>74</v>
      </c>
      <c r="H240" s="204" t="str">
        <f t="shared" si="8"/>
        <v>Y</v>
      </c>
      <c r="I240" s="211"/>
    </row>
    <row r="241" spans="1:9">
      <c r="A241" s="454"/>
      <c r="B241" s="177" t="s">
        <v>1835</v>
      </c>
      <c r="C241" s="177" t="s">
        <v>219</v>
      </c>
      <c r="D241" s="177"/>
      <c r="E241" s="177" t="s">
        <v>1836</v>
      </c>
      <c r="F241" s="204">
        <v>1</v>
      </c>
      <c r="G241" s="204">
        <f t="shared" si="9"/>
        <v>74</v>
      </c>
      <c r="H241" s="204" t="str">
        <f t="shared" si="8"/>
        <v>Y</v>
      </c>
      <c r="I241" s="209"/>
    </row>
    <row r="242" spans="1:9" ht="25.5">
      <c r="A242" s="455"/>
      <c r="B242" s="186" t="s">
        <v>1676</v>
      </c>
      <c r="C242" s="186" t="s">
        <v>249</v>
      </c>
      <c r="D242" s="186"/>
      <c r="E242" s="186" t="s">
        <v>1677</v>
      </c>
      <c r="F242" s="212">
        <v>1</v>
      </c>
      <c r="G242" s="212">
        <f t="shared" si="9"/>
        <v>74</v>
      </c>
      <c r="H242" s="212" t="str">
        <f t="shared" si="8"/>
        <v>Y</v>
      </c>
      <c r="I242" s="213"/>
    </row>
    <row r="243" spans="1:9" ht="38.25" hidden="1">
      <c r="A243" s="454" t="s">
        <v>1218</v>
      </c>
      <c r="B243" s="185" t="s">
        <v>1678</v>
      </c>
      <c r="C243" s="185" t="s">
        <v>317</v>
      </c>
      <c r="D243" s="185"/>
      <c r="E243" s="185" t="s">
        <v>1679</v>
      </c>
      <c r="F243" s="210"/>
      <c r="G243" s="204">
        <f t="shared" si="9"/>
        <v>0</v>
      </c>
      <c r="H243" s="204" t="str">
        <f t="shared" si="8"/>
        <v xml:space="preserve"> </v>
      </c>
      <c r="I243" s="211"/>
    </row>
    <row r="244" spans="1:9" ht="38.25" hidden="1">
      <c r="A244" s="454"/>
      <c r="B244" s="177" t="s">
        <v>1680</v>
      </c>
      <c r="C244" s="177" t="s">
        <v>317</v>
      </c>
      <c r="D244" s="177"/>
      <c r="E244" s="177" t="s">
        <v>1681</v>
      </c>
      <c r="F244" s="204"/>
      <c r="G244" s="204">
        <f t="shared" si="9"/>
        <v>0</v>
      </c>
      <c r="H244" s="204" t="str">
        <f t="shared" si="8"/>
        <v xml:space="preserve"> </v>
      </c>
      <c r="I244" s="209"/>
    </row>
    <row r="245" spans="1:9" ht="25.5">
      <c r="A245" s="453"/>
      <c r="B245" s="177" t="s">
        <v>1682</v>
      </c>
      <c r="C245" s="177" t="s">
        <v>1627</v>
      </c>
      <c r="D245" s="177"/>
      <c r="E245" s="177" t="s">
        <v>1683</v>
      </c>
      <c r="F245" s="204">
        <v>6</v>
      </c>
      <c r="G245" s="204">
        <f t="shared" si="9"/>
        <v>444</v>
      </c>
      <c r="H245" s="204" t="str">
        <f t="shared" si="8"/>
        <v>Y</v>
      </c>
      <c r="I245" s="209" t="s">
        <v>3911</v>
      </c>
    </row>
    <row r="246" spans="1:9" ht="25.5">
      <c r="A246" s="455"/>
      <c r="B246" s="177" t="s">
        <v>1684</v>
      </c>
      <c r="C246" s="177" t="s">
        <v>1627</v>
      </c>
      <c r="D246" s="177"/>
      <c r="E246" s="177" t="s">
        <v>1685</v>
      </c>
      <c r="F246" s="204">
        <v>6</v>
      </c>
      <c r="G246" s="204">
        <f t="shared" si="9"/>
        <v>444</v>
      </c>
      <c r="H246" s="204" t="str">
        <f t="shared" si="8"/>
        <v>Y</v>
      </c>
      <c r="I246" s="209" t="s">
        <v>3911</v>
      </c>
    </row>
    <row r="247" spans="1:9" ht="25.5" hidden="1">
      <c r="A247" s="454"/>
      <c r="B247" s="177" t="s">
        <v>1686</v>
      </c>
      <c r="C247" s="177" t="s">
        <v>317</v>
      </c>
      <c r="D247" s="177"/>
      <c r="E247" s="177" t="s">
        <v>1687</v>
      </c>
      <c r="F247" s="204"/>
      <c r="G247" s="204">
        <f t="shared" si="9"/>
        <v>0</v>
      </c>
      <c r="H247" s="204" t="str">
        <f t="shared" si="8"/>
        <v xml:space="preserve"> </v>
      </c>
      <c r="I247" s="209"/>
    </row>
    <row r="248" spans="1:9" ht="38.25" hidden="1">
      <c r="A248" s="454"/>
      <c r="B248" s="177" t="s">
        <v>1688</v>
      </c>
      <c r="C248" s="177" t="s">
        <v>317</v>
      </c>
      <c r="D248" s="177"/>
      <c r="E248" s="177" t="s">
        <v>1689</v>
      </c>
      <c r="F248" s="204"/>
      <c r="G248" s="204">
        <f t="shared" si="9"/>
        <v>0</v>
      </c>
      <c r="H248" s="204" t="str">
        <f t="shared" si="8"/>
        <v xml:space="preserve"> </v>
      </c>
      <c r="I248" s="209"/>
    </row>
    <row r="249" spans="1:9" ht="25.5" hidden="1">
      <c r="A249" s="454"/>
      <c r="B249" s="177" t="s">
        <v>1690</v>
      </c>
      <c r="C249" s="177" t="s">
        <v>1691</v>
      </c>
      <c r="D249" s="177"/>
      <c r="E249" s="177" t="s">
        <v>1692</v>
      </c>
      <c r="F249" s="204"/>
      <c r="G249" s="204">
        <f t="shared" si="9"/>
        <v>0</v>
      </c>
      <c r="H249" s="204" t="str">
        <f t="shared" si="8"/>
        <v xml:space="preserve"> </v>
      </c>
      <c r="I249" s="209"/>
    </row>
    <row r="250" spans="1:9" ht="25.5" hidden="1">
      <c r="A250" s="454"/>
      <c r="B250" s="177" t="s">
        <v>1693</v>
      </c>
      <c r="C250" s="177" t="s">
        <v>1691</v>
      </c>
      <c r="D250" s="177"/>
      <c r="E250" s="177" t="s">
        <v>1694</v>
      </c>
      <c r="F250" s="204"/>
      <c r="G250" s="204">
        <f t="shared" si="9"/>
        <v>0</v>
      </c>
      <c r="H250" s="204" t="str">
        <f t="shared" si="8"/>
        <v xml:space="preserve"> </v>
      </c>
      <c r="I250" s="209"/>
    </row>
    <row r="251" spans="1:9" ht="38.25" hidden="1">
      <c r="A251" s="454"/>
      <c r="B251" s="177" t="s">
        <v>1695</v>
      </c>
      <c r="C251" s="177" t="s">
        <v>1691</v>
      </c>
      <c r="D251" s="177"/>
      <c r="E251" s="177" t="s">
        <v>1696</v>
      </c>
      <c r="F251" s="204"/>
      <c r="G251" s="204">
        <f t="shared" si="9"/>
        <v>0</v>
      </c>
      <c r="H251" s="204" t="str">
        <f t="shared" si="8"/>
        <v xml:space="preserve"> </v>
      </c>
      <c r="I251" s="209"/>
    </row>
    <row r="252" spans="1:9" ht="38.25" hidden="1">
      <c r="A252" s="454"/>
      <c r="B252" s="177" t="s">
        <v>1697</v>
      </c>
      <c r="C252" s="177" t="s">
        <v>1691</v>
      </c>
      <c r="D252" s="177"/>
      <c r="E252" s="177" t="s">
        <v>1698</v>
      </c>
      <c r="F252" s="204"/>
      <c r="G252" s="204">
        <f t="shared" si="9"/>
        <v>0</v>
      </c>
      <c r="H252" s="204" t="str">
        <f t="shared" si="8"/>
        <v xml:space="preserve"> </v>
      </c>
      <c r="I252" s="209"/>
    </row>
    <row r="253" spans="1:9" hidden="1">
      <c r="A253" s="454"/>
      <c r="B253" s="177" t="s">
        <v>1699</v>
      </c>
      <c r="C253" s="177" t="s">
        <v>317</v>
      </c>
      <c r="D253" s="177"/>
      <c r="E253" s="177" t="s">
        <v>1700</v>
      </c>
      <c r="F253" s="204"/>
      <c r="G253" s="204">
        <f t="shared" si="9"/>
        <v>0</v>
      </c>
      <c r="H253" s="204" t="str">
        <f t="shared" si="8"/>
        <v xml:space="preserve"> </v>
      </c>
      <c r="I253" s="209"/>
    </row>
    <row r="254" spans="1:9" hidden="1">
      <c r="A254" s="454"/>
      <c r="B254" s="177" t="s">
        <v>1701</v>
      </c>
      <c r="C254" s="177" t="s">
        <v>317</v>
      </c>
      <c r="D254" s="177"/>
      <c r="E254" s="177" t="s">
        <v>1702</v>
      </c>
      <c r="F254" s="204"/>
      <c r="G254" s="204">
        <f t="shared" si="9"/>
        <v>0</v>
      </c>
      <c r="H254" s="204" t="str">
        <f t="shared" si="8"/>
        <v xml:space="preserve"> </v>
      </c>
      <c r="I254" s="209"/>
    </row>
    <row r="255" spans="1:9" ht="38.25">
      <c r="A255" s="456"/>
      <c r="B255" s="186" t="s">
        <v>1703</v>
      </c>
      <c r="C255" s="186" t="s">
        <v>1627</v>
      </c>
      <c r="D255" s="186"/>
      <c r="E255" s="186" t="s">
        <v>1837</v>
      </c>
      <c r="F255" s="212">
        <v>6</v>
      </c>
      <c r="G255" s="212">
        <f t="shared" si="9"/>
        <v>444</v>
      </c>
      <c r="H255" s="212" t="str">
        <f t="shared" si="8"/>
        <v>Y</v>
      </c>
      <c r="I255" s="213"/>
    </row>
    <row r="256" spans="1:9" ht="38.25" hidden="1">
      <c r="A256" s="454" t="s">
        <v>1838</v>
      </c>
      <c r="B256" s="185" t="s">
        <v>1678</v>
      </c>
      <c r="C256" s="185" t="s">
        <v>317</v>
      </c>
      <c r="D256" s="185"/>
      <c r="E256" s="185" t="s">
        <v>1679</v>
      </c>
      <c r="F256" s="210"/>
      <c r="G256" s="204">
        <f t="shared" si="9"/>
        <v>0</v>
      </c>
      <c r="H256" s="204" t="str">
        <f t="shared" si="8"/>
        <v xml:space="preserve"> </v>
      </c>
      <c r="I256" s="211"/>
    </row>
    <row r="257" spans="1:9" ht="38.25" hidden="1">
      <c r="A257" s="454"/>
      <c r="B257" s="177" t="s">
        <v>1680</v>
      </c>
      <c r="C257" s="177" t="s">
        <v>317</v>
      </c>
      <c r="D257" s="177"/>
      <c r="E257" s="177" t="s">
        <v>1681</v>
      </c>
      <c r="F257" s="204"/>
      <c r="G257" s="204">
        <f t="shared" si="9"/>
        <v>0</v>
      </c>
      <c r="H257" s="204" t="str">
        <f t="shared" si="8"/>
        <v xml:space="preserve"> </v>
      </c>
      <c r="I257" s="209"/>
    </row>
    <row r="258" spans="1:9" ht="25.5">
      <c r="A258" s="454"/>
      <c r="B258" s="177" t="s">
        <v>1682</v>
      </c>
      <c r="C258" s="177" t="s">
        <v>1627</v>
      </c>
      <c r="D258" s="177"/>
      <c r="E258" s="177" t="s">
        <v>1683</v>
      </c>
      <c r="F258" s="204">
        <v>1</v>
      </c>
      <c r="G258" s="204">
        <f t="shared" si="9"/>
        <v>74</v>
      </c>
      <c r="H258" s="204" t="str">
        <f t="shared" si="8"/>
        <v>Y</v>
      </c>
      <c r="I258" s="209"/>
    </row>
    <row r="259" spans="1:9" ht="25.5">
      <c r="A259" s="454"/>
      <c r="B259" s="177" t="s">
        <v>1684</v>
      </c>
      <c r="C259" s="177" t="s">
        <v>1627</v>
      </c>
      <c r="D259" s="177"/>
      <c r="E259" s="177" t="s">
        <v>1685</v>
      </c>
      <c r="F259" s="204">
        <v>6</v>
      </c>
      <c r="G259" s="204">
        <f t="shared" si="9"/>
        <v>444</v>
      </c>
      <c r="H259" s="204" t="str">
        <f t="shared" ref="H259:H322" si="10">IF($F259&lt;&gt;0,"Y"," ")</f>
        <v>Y</v>
      </c>
      <c r="I259" s="209"/>
    </row>
    <row r="260" spans="1:9" ht="25.5" hidden="1">
      <c r="A260" s="454"/>
      <c r="B260" s="177" t="s">
        <v>1686</v>
      </c>
      <c r="C260" s="177" t="s">
        <v>317</v>
      </c>
      <c r="D260" s="177"/>
      <c r="E260" s="177" t="s">
        <v>1687</v>
      </c>
      <c r="F260" s="204"/>
      <c r="G260" s="204">
        <f t="shared" si="9"/>
        <v>0</v>
      </c>
      <c r="H260" s="204" t="str">
        <f t="shared" si="10"/>
        <v xml:space="preserve"> </v>
      </c>
      <c r="I260" s="209"/>
    </row>
    <row r="261" spans="1:9" ht="38.25" hidden="1">
      <c r="A261" s="454"/>
      <c r="B261" s="177" t="s">
        <v>1688</v>
      </c>
      <c r="C261" s="177" t="s">
        <v>317</v>
      </c>
      <c r="D261" s="177"/>
      <c r="E261" s="177" t="s">
        <v>1689</v>
      </c>
      <c r="F261" s="204"/>
      <c r="G261" s="204">
        <f t="shared" si="9"/>
        <v>0</v>
      </c>
      <c r="H261" s="204" t="str">
        <f t="shared" si="10"/>
        <v xml:space="preserve"> </v>
      </c>
      <c r="I261" s="209"/>
    </row>
    <row r="262" spans="1:9" ht="25.5" hidden="1">
      <c r="A262" s="454"/>
      <c r="B262" s="177" t="s">
        <v>1690</v>
      </c>
      <c r="C262" s="177" t="s">
        <v>1691</v>
      </c>
      <c r="D262" s="177"/>
      <c r="E262" s="177" t="s">
        <v>1692</v>
      </c>
      <c r="F262" s="204"/>
      <c r="G262" s="204">
        <f t="shared" si="9"/>
        <v>0</v>
      </c>
      <c r="H262" s="204" t="str">
        <f t="shared" si="10"/>
        <v xml:space="preserve"> </v>
      </c>
      <c r="I262" s="209"/>
    </row>
    <row r="263" spans="1:9" ht="25.5" hidden="1">
      <c r="A263" s="454"/>
      <c r="B263" s="177" t="s">
        <v>1693</v>
      </c>
      <c r="C263" s="177" t="s">
        <v>1691</v>
      </c>
      <c r="D263" s="177"/>
      <c r="E263" s="177" t="s">
        <v>1694</v>
      </c>
      <c r="F263" s="204"/>
      <c r="G263" s="204">
        <f t="shared" si="9"/>
        <v>0</v>
      </c>
      <c r="H263" s="204" t="str">
        <f t="shared" si="10"/>
        <v xml:space="preserve"> </v>
      </c>
      <c r="I263" s="209"/>
    </row>
    <row r="264" spans="1:9" ht="38.25" hidden="1">
      <c r="A264" s="454"/>
      <c r="B264" s="177" t="s">
        <v>1695</v>
      </c>
      <c r="C264" s="177" t="s">
        <v>1691</v>
      </c>
      <c r="D264" s="177"/>
      <c r="E264" s="177" t="s">
        <v>1696</v>
      </c>
      <c r="F264" s="204"/>
      <c r="G264" s="204">
        <f t="shared" si="9"/>
        <v>0</v>
      </c>
      <c r="H264" s="204" t="str">
        <f t="shared" si="10"/>
        <v xml:space="preserve"> </v>
      </c>
      <c r="I264" s="209"/>
    </row>
    <row r="265" spans="1:9" ht="38.25" hidden="1">
      <c r="A265" s="454"/>
      <c r="B265" s="177" t="s">
        <v>1697</v>
      </c>
      <c r="C265" s="177" t="s">
        <v>1691</v>
      </c>
      <c r="D265" s="177"/>
      <c r="E265" s="177" t="s">
        <v>1698</v>
      </c>
      <c r="F265" s="204"/>
      <c r="G265" s="204">
        <f t="shared" si="9"/>
        <v>0</v>
      </c>
      <c r="H265" s="204" t="str">
        <f t="shared" si="10"/>
        <v xml:space="preserve"> </v>
      </c>
      <c r="I265" s="209"/>
    </row>
    <row r="266" spans="1:9" hidden="1">
      <c r="A266" s="454"/>
      <c r="B266" s="177" t="s">
        <v>1699</v>
      </c>
      <c r="C266" s="177" t="s">
        <v>317</v>
      </c>
      <c r="D266" s="177"/>
      <c r="E266" s="177" t="s">
        <v>1700</v>
      </c>
      <c r="F266" s="204"/>
      <c r="G266" s="204">
        <f t="shared" si="9"/>
        <v>0</v>
      </c>
      <c r="H266" s="204" t="str">
        <f t="shared" si="10"/>
        <v xml:space="preserve"> </v>
      </c>
      <c r="I266" s="209"/>
    </row>
    <row r="267" spans="1:9" hidden="1">
      <c r="A267" s="454"/>
      <c r="B267" s="177" t="s">
        <v>1701</v>
      </c>
      <c r="C267" s="177" t="s">
        <v>317</v>
      </c>
      <c r="D267" s="177"/>
      <c r="E267" s="177" t="s">
        <v>1702</v>
      </c>
      <c r="F267" s="204"/>
      <c r="G267" s="204">
        <f t="shared" si="9"/>
        <v>0</v>
      </c>
      <c r="H267" s="204" t="str">
        <f t="shared" si="10"/>
        <v xml:space="preserve"> </v>
      </c>
      <c r="I267" s="209"/>
    </row>
    <row r="268" spans="1:9" ht="38.25" hidden="1">
      <c r="A268" s="455"/>
      <c r="B268" s="186" t="s">
        <v>1703</v>
      </c>
      <c r="C268" s="186" t="s">
        <v>1627</v>
      </c>
      <c r="D268" s="186"/>
      <c r="E268" s="186" t="s">
        <v>1837</v>
      </c>
      <c r="F268" s="212">
        <v>0</v>
      </c>
      <c r="G268" s="212">
        <f t="shared" si="9"/>
        <v>0</v>
      </c>
      <c r="H268" s="212" t="str">
        <f t="shared" si="10"/>
        <v xml:space="preserve"> </v>
      </c>
      <c r="I268" s="213"/>
    </row>
    <row r="269" spans="1:9" ht="38.25" hidden="1">
      <c r="A269" s="453" t="s">
        <v>1208</v>
      </c>
      <c r="B269" s="185" t="s">
        <v>1706</v>
      </c>
      <c r="C269" s="185" t="s">
        <v>1707</v>
      </c>
      <c r="D269" s="185"/>
      <c r="E269" s="185" t="s">
        <v>1839</v>
      </c>
      <c r="F269" s="210"/>
      <c r="G269" s="204">
        <f t="shared" si="9"/>
        <v>0</v>
      </c>
      <c r="H269" s="204" t="str">
        <f t="shared" si="10"/>
        <v xml:space="preserve"> </v>
      </c>
      <c r="I269" s="211"/>
    </row>
    <row r="270" spans="1:9" ht="38.25" hidden="1">
      <c r="A270" s="454"/>
      <c r="B270" s="177" t="s">
        <v>1709</v>
      </c>
      <c r="C270" s="177" t="s">
        <v>1710</v>
      </c>
      <c r="D270" s="177"/>
      <c r="E270" s="177" t="s">
        <v>1711</v>
      </c>
      <c r="F270" s="264"/>
      <c r="G270" s="204">
        <f t="shared" si="9"/>
        <v>0</v>
      </c>
      <c r="H270" s="204" t="str">
        <f t="shared" si="10"/>
        <v xml:space="preserve"> </v>
      </c>
      <c r="I270" s="209"/>
    </row>
    <row r="271" spans="1:9" ht="38.25" hidden="1">
      <c r="A271" s="454"/>
      <c r="B271" s="177" t="s">
        <v>1712</v>
      </c>
      <c r="C271" s="177" t="s">
        <v>1713</v>
      </c>
      <c r="D271" s="177"/>
      <c r="E271" s="177" t="s">
        <v>1714</v>
      </c>
      <c r="F271" s="264"/>
      <c r="G271" s="204">
        <f t="shared" si="9"/>
        <v>0</v>
      </c>
      <c r="H271" s="204" t="str">
        <f t="shared" si="10"/>
        <v xml:space="preserve"> </v>
      </c>
      <c r="I271" s="209"/>
    </row>
    <row r="272" spans="1:9" ht="38.25" hidden="1">
      <c r="A272" s="454"/>
      <c r="B272" s="177" t="s">
        <v>1715</v>
      </c>
      <c r="C272" s="177" t="s">
        <v>1713</v>
      </c>
      <c r="D272" s="177"/>
      <c r="E272" s="177" t="s">
        <v>1840</v>
      </c>
      <c r="F272" s="264"/>
      <c r="G272" s="204">
        <f t="shared" si="9"/>
        <v>0</v>
      </c>
      <c r="H272" s="204" t="str">
        <f t="shared" si="10"/>
        <v xml:space="preserve"> </v>
      </c>
      <c r="I272" s="209"/>
    </row>
    <row r="273" spans="1:9" ht="25.5">
      <c r="A273" s="454"/>
      <c r="B273" s="177" t="s">
        <v>1841</v>
      </c>
      <c r="C273" s="177" t="s">
        <v>274</v>
      </c>
      <c r="D273" s="177"/>
      <c r="E273" s="177" t="s">
        <v>1842</v>
      </c>
      <c r="F273" s="264">
        <f>+B$409</f>
        <v>1</v>
      </c>
      <c r="G273" s="204">
        <f t="shared" si="9"/>
        <v>74</v>
      </c>
      <c r="H273" s="204" t="str">
        <f t="shared" si="10"/>
        <v>Y</v>
      </c>
      <c r="I273" s="209" t="s">
        <v>2314</v>
      </c>
    </row>
    <row r="274" spans="1:9" ht="25.5">
      <c r="A274" s="454"/>
      <c r="B274" s="177" t="s">
        <v>1843</v>
      </c>
      <c r="C274" s="177" t="s">
        <v>274</v>
      </c>
      <c r="D274" s="177"/>
      <c r="E274" s="177" t="s">
        <v>1844</v>
      </c>
      <c r="F274" s="264">
        <f>+B$409</f>
        <v>1</v>
      </c>
      <c r="G274" s="204">
        <f t="shared" si="9"/>
        <v>74</v>
      </c>
      <c r="H274" s="204" t="str">
        <f t="shared" si="10"/>
        <v>Y</v>
      </c>
      <c r="I274" s="209" t="s">
        <v>2314</v>
      </c>
    </row>
    <row r="275" spans="1:9" ht="63.75">
      <c r="A275" s="454"/>
      <c r="B275" s="177" t="s">
        <v>1845</v>
      </c>
      <c r="C275" s="177" t="s">
        <v>274</v>
      </c>
      <c r="D275" s="177"/>
      <c r="E275" s="177" t="s">
        <v>1846</v>
      </c>
      <c r="F275" s="264">
        <f>+B$409</f>
        <v>1</v>
      </c>
      <c r="G275" s="204">
        <f t="shared" si="9"/>
        <v>74</v>
      </c>
      <c r="H275" s="204" t="str">
        <f t="shared" si="10"/>
        <v>Y</v>
      </c>
      <c r="I275" s="209" t="s">
        <v>2314</v>
      </c>
    </row>
    <row r="276" spans="1:9" ht="38.25">
      <c r="A276" s="454"/>
      <c r="B276" s="177" t="s">
        <v>1717</v>
      </c>
      <c r="C276" s="177" t="s">
        <v>1718</v>
      </c>
      <c r="D276" s="177"/>
      <c r="E276" s="177" t="s">
        <v>1847</v>
      </c>
      <c r="F276" s="264">
        <f t="shared" ref="F276:F277" si="11">+B$409</f>
        <v>1</v>
      </c>
      <c r="G276" s="204">
        <f t="shared" si="9"/>
        <v>74</v>
      </c>
      <c r="H276" s="204" t="str">
        <f t="shared" si="10"/>
        <v>Y</v>
      </c>
      <c r="I276" s="209"/>
    </row>
    <row r="277" spans="1:9" ht="38.25">
      <c r="A277" s="454"/>
      <c r="B277" s="177" t="s">
        <v>1720</v>
      </c>
      <c r="C277" s="177" t="s">
        <v>1718</v>
      </c>
      <c r="D277" s="177"/>
      <c r="E277" s="177" t="s">
        <v>1848</v>
      </c>
      <c r="F277" s="264">
        <f t="shared" si="11"/>
        <v>1</v>
      </c>
      <c r="G277" s="204">
        <f t="shared" si="9"/>
        <v>74</v>
      </c>
      <c r="H277" s="204" t="str">
        <f t="shared" si="10"/>
        <v>Y</v>
      </c>
      <c r="I277" s="209"/>
    </row>
    <row r="278" spans="1:9" ht="38.25" hidden="1">
      <c r="A278" s="454"/>
      <c r="B278" s="177" t="s">
        <v>1849</v>
      </c>
      <c r="C278" s="177" t="s">
        <v>274</v>
      </c>
      <c r="D278" s="177"/>
      <c r="E278" s="177" t="s">
        <v>1850</v>
      </c>
      <c r="F278" s="264"/>
      <c r="G278" s="204">
        <f t="shared" si="9"/>
        <v>0</v>
      </c>
      <c r="H278" s="204" t="str">
        <f t="shared" si="10"/>
        <v xml:space="preserve"> </v>
      </c>
      <c r="I278" s="209"/>
    </row>
    <row r="279" spans="1:9" ht="38.25">
      <c r="A279" s="454"/>
      <c r="B279" s="177" t="s">
        <v>1722</v>
      </c>
      <c r="C279" s="177" t="s">
        <v>1627</v>
      </c>
      <c r="D279" s="177"/>
      <c r="E279" s="177" t="s">
        <v>1851</v>
      </c>
      <c r="F279" s="264">
        <f>+B$409</f>
        <v>1</v>
      </c>
      <c r="G279" s="204">
        <f t="shared" si="9"/>
        <v>74</v>
      </c>
      <c r="H279" s="204" t="str">
        <f t="shared" si="10"/>
        <v>Y</v>
      </c>
      <c r="I279" s="209" t="s">
        <v>2314</v>
      </c>
    </row>
    <row r="280" spans="1:9" ht="25.5" hidden="1">
      <c r="A280" s="454"/>
      <c r="B280" s="177" t="s">
        <v>1724</v>
      </c>
      <c r="C280" s="177" t="s">
        <v>1725</v>
      </c>
      <c r="D280" s="177"/>
      <c r="E280" s="177" t="s">
        <v>1852</v>
      </c>
      <c r="F280" s="264"/>
      <c r="G280" s="204">
        <f t="shared" si="9"/>
        <v>0</v>
      </c>
      <c r="H280" s="204" t="str">
        <f t="shared" si="10"/>
        <v xml:space="preserve"> </v>
      </c>
      <c r="I280" s="209"/>
    </row>
    <row r="281" spans="1:9" ht="25.5" hidden="1">
      <c r="A281" s="454"/>
      <c r="B281" s="177" t="s">
        <v>1739</v>
      </c>
      <c r="C281" s="177" t="s">
        <v>274</v>
      </c>
      <c r="D281" s="177"/>
      <c r="E281" s="177" t="s">
        <v>1853</v>
      </c>
      <c r="F281" s="264"/>
      <c r="G281" s="204">
        <f t="shared" si="9"/>
        <v>0</v>
      </c>
      <c r="H281" s="204" t="str">
        <f t="shared" si="10"/>
        <v xml:space="preserve"> </v>
      </c>
      <c r="I281" s="209"/>
    </row>
    <row r="282" spans="1:9" ht="25.5" hidden="1">
      <c r="A282" s="454"/>
      <c r="B282" s="177" t="s">
        <v>1741</v>
      </c>
      <c r="C282" s="177" t="s">
        <v>274</v>
      </c>
      <c r="D282" s="177"/>
      <c r="E282" s="177" t="s">
        <v>1854</v>
      </c>
      <c r="F282" s="264"/>
      <c r="G282" s="204">
        <f t="shared" si="9"/>
        <v>0</v>
      </c>
      <c r="H282" s="204" t="str">
        <f t="shared" si="10"/>
        <v xml:space="preserve"> </v>
      </c>
      <c r="I282" s="209"/>
    </row>
    <row r="283" spans="1:9" ht="51" hidden="1">
      <c r="A283" s="454"/>
      <c r="B283" s="177" t="s">
        <v>1727</v>
      </c>
      <c r="C283" s="177" t="s">
        <v>1627</v>
      </c>
      <c r="D283" s="177"/>
      <c r="E283" s="177" t="s">
        <v>1728</v>
      </c>
      <c r="F283" s="264"/>
      <c r="G283" s="204">
        <f t="shared" si="9"/>
        <v>0</v>
      </c>
      <c r="H283" s="204" t="str">
        <f t="shared" si="10"/>
        <v xml:space="preserve"> </v>
      </c>
      <c r="I283" s="209"/>
    </row>
    <row r="284" spans="1:9" ht="38.25">
      <c r="A284" s="454"/>
      <c r="B284" s="177" t="s">
        <v>1729</v>
      </c>
      <c r="C284" s="177" t="s">
        <v>1627</v>
      </c>
      <c r="D284" s="177"/>
      <c r="E284" s="177" t="s">
        <v>1855</v>
      </c>
      <c r="F284" s="264">
        <f>+B$409</f>
        <v>1</v>
      </c>
      <c r="G284" s="204">
        <f t="shared" si="9"/>
        <v>74</v>
      </c>
      <c r="H284" s="204" t="str">
        <f t="shared" si="10"/>
        <v>Y</v>
      </c>
      <c r="I284" s="209" t="s">
        <v>2314</v>
      </c>
    </row>
    <row r="285" spans="1:9" ht="25.5" hidden="1">
      <c r="A285" s="455"/>
      <c r="B285" s="186" t="s">
        <v>1731</v>
      </c>
      <c r="C285" s="186" t="s">
        <v>1725</v>
      </c>
      <c r="D285" s="186"/>
      <c r="E285" s="186" t="s">
        <v>1856</v>
      </c>
      <c r="F285" s="212"/>
      <c r="G285" s="212">
        <f t="shared" si="9"/>
        <v>0</v>
      </c>
      <c r="H285" s="212" t="str">
        <f t="shared" si="10"/>
        <v xml:space="preserve"> </v>
      </c>
      <c r="I285" s="213"/>
    </row>
    <row r="286" spans="1:9" ht="38.25" hidden="1">
      <c r="A286" s="453" t="s">
        <v>1857</v>
      </c>
      <c r="B286" s="185" t="s">
        <v>1706</v>
      </c>
      <c r="C286" s="185" t="s">
        <v>152</v>
      </c>
      <c r="D286" s="185"/>
      <c r="E286" s="185" t="s">
        <v>1839</v>
      </c>
      <c r="F286" s="210"/>
      <c r="G286" s="204">
        <f t="shared" si="9"/>
        <v>0</v>
      </c>
      <c r="H286" s="204" t="str">
        <f t="shared" si="10"/>
        <v xml:space="preserve"> </v>
      </c>
      <c r="I286" s="211"/>
    </row>
    <row r="287" spans="1:9" ht="38.25" hidden="1">
      <c r="A287" s="454"/>
      <c r="B287" s="177" t="s">
        <v>1709</v>
      </c>
      <c r="C287" s="177" t="s">
        <v>1710</v>
      </c>
      <c r="D287" s="177"/>
      <c r="E287" s="177" t="s">
        <v>1711</v>
      </c>
      <c r="F287" s="204"/>
      <c r="G287" s="204">
        <f t="shared" ref="G287:G304" si="12">IF(F287=0,0,F287*$B$403)</f>
        <v>0</v>
      </c>
      <c r="H287" s="204" t="str">
        <f t="shared" si="10"/>
        <v xml:space="preserve"> </v>
      </c>
      <c r="I287" s="209"/>
    </row>
    <row r="288" spans="1:9" ht="25.5" hidden="1">
      <c r="A288" s="454"/>
      <c r="B288" s="177" t="s">
        <v>1715</v>
      </c>
      <c r="C288" s="177" t="s">
        <v>1713</v>
      </c>
      <c r="D288" s="177"/>
      <c r="E288" s="177" t="s">
        <v>1716</v>
      </c>
      <c r="F288" s="204"/>
      <c r="G288" s="204">
        <f t="shared" si="12"/>
        <v>0</v>
      </c>
      <c r="H288" s="204" t="str">
        <f t="shared" si="10"/>
        <v xml:space="preserve"> </v>
      </c>
      <c r="I288" s="209"/>
    </row>
    <row r="289" spans="1:9" ht="25.5" hidden="1">
      <c r="A289" s="454"/>
      <c r="B289" s="177" t="s">
        <v>1734</v>
      </c>
      <c r="C289" s="177" t="s">
        <v>274</v>
      </c>
      <c r="D289" s="177"/>
      <c r="E289" s="177" t="s">
        <v>1735</v>
      </c>
      <c r="F289" s="204"/>
      <c r="G289" s="204">
        <f t="shared" si="12"/>
        <v>0</v>
      </c>
      <c r="H289" s="204" t="str">
        <f t="shared" si="10"/>
        <v xml:space="preserve"> </v>
      </c>
      <c r="I289" s="209"/>
    </row>
    <row r="290" spans="1:9" ht="51" hidden="1">
      <c r="A290" s="454"/>
      <c r="B290" s="177" t="s">
        <v>1845</v>
      </c>
      <c r="C290" s="177" t="s">
        <v>274</v>
      </c>
      <c r="D290" s="177"/>
      <c r="E290" s="177" t="s">
        <v>1858</v>
      </c>
      <c r="F290" s="204"/>
      <c r="G290" s="204">
        <f t="shared" si="12"/>
        <v>0</v>
      </c>
      <c r="H290" s="204" t="str">
        <f t="shared" si="10"/>
        <v xml:space="preserve"> </v>
      </c>
      <c r="I290" s="209"/>
    </row>
    <row r="291" spans="1:9" ht="25.5" hidden="1">
      <c r="A291" s="454"/>
      <c r="B291" s="177" t="s">
        <v>1722</v>
      </c>
      <c r="C291" s="177" t="s">
        <v>1627</v>
      </c>
      <c r="D291" s="177"/>
      <c r="E291" s="177" t="s">
        <v>1859</v>
      </c>
      <c r="F291" s="204">
        <v>0</v>
      </c>
      <c r="G291" s="204">
        <f t="shared" si="12"/>
        <v>0</v>
      </c>
      <c r="H291" s="204" t="str">
        <f t="shared" si="10"/>
        <v xml:space="preserve"> </v>
      </c>
      <c r="I291" s="209"/>
    </row>
    <row r="292" spans="1:9" ht="25.5" hidden="1">
      <c r="A292" s="454"/>
      <c r="B292" s="177" t="s">
        <v>1724</v>
      </c>
      <c r="C292" s="177" t="s">
        <v>1725</v>
      </c>
      <c r="D292" s="177"/>
      <c r="E292" s="177" t="s">
        <v>1726</v>
      </c>
      <c r="F292" s="204"/>
      <c r="G292" s="204">
        <f t="shared" si="12"/>
        <v>0</v>
      </c>
      <c r="H292" s="204" t="str">
        <f t="shared" si="10"/>
        <v xml:space="preserve"> </v>
      </c>
      <c r="I292" s="209"/>
    </row>
    <row r="293" spans="1:9" ht="51" hidden="1">
      <c r="A293" s="454"/>
      <c r="B293" s="177" t="s">
        <v>1727</v>
      </c>
      <c r="C293" s="177" t="s">
        <v>1627</v>
      </c>
      <c r="D293" s="177"/>
      <c r="E293" s="177" t="s">
        <v>1728</v>
      </c>
      <c r="F293" s="204"/>
      <c r="G293" s="204">
        <f t="shared" si="12"/>
        <v>0</v>
      </c>
      <c r="H293" s="204" t="str">
        <f t="shared" si="10"/>
        <v xml:space="preserve"> </v>
      </c>
      <c r="I293" s="209"/>
    </row>
    <row r="294" spans="1:9" ht="38.25" hidden="1">
      <c r="A294" s="454"/>
      <c r="B294" s="177" t="s">
        <v>1729</v>
      </c>
      <c r="C294" s="177" t="s">
        <v>1627</v>
      </c>
      <c r="D294" s="177"/>
      <c r="E294" s="177" t="s">
        <v>1855</v>
      </c>
      <c r="F294" s="204">
        <v>0</v>
      </c>
      <c r="G294" s="204">
        <f t="shared" si="12"/>
        <v>0</v>
      </c>
      <c r="H294" s="204" t="str">
        <f t="shared" si="10"/>
        <v xml:space="preserve"> </v>
      </c>
      <c r="I294" s="209"/>
    </row>
    <row r="295" spans="1:9" ht="25.5" hidden="1">
      <c r="A295" s="455"/>
      <c r="B295" s="186" t="s">
        <v>1731</v>
      </c>
      <c r="C295" s="186" t="s">
        <v>1725</v>
      </c>
      <c r="D295" s="186"/>
      <c r="E295" s="186" t="s">
        <v>1732</v>
      </c>
      <c r="F295" s="212"/>
      <c r="G295" s="204">
        <f t="shared" si="12"/>
        <v>0</v>
      </c>
      <c r="H295" s="204" t="str">
        <f t="shared" si="10"/>
        <v xml:space="preserve"> </v>
      </c>
      <c r="I295" s="213"/>
    </row>
    <row r="296" spans="1:9" ht="25.5" hidden="1">
      <c r="A296" s="453" t="s">
        <v>1860</v>
      </c>
      <c r="B296" s="185" t="s">
        <v>1861</v>
      </c>
      <c r="C296" s="185" t="s">
        <v>1862</v>
      </c>
      <c r="D296" s="185"/>
      <c r="E296" s="185" t="s">
        <v>1863</v>
      </c>
      <c r="F296" s="210"/>
      <c r="G296" s="210">
        <f t="shared" si="12"/>
        <v>0</v>
      </c>
      <c r="H296" s="210" t="str">
        <f t="shared" si="10"/>
        <v xml:space="preserve"> </v>
      </c>
      <c r="I296" s="211"/>
    </row>
    <row r="297" spans="1:9">
      <c r="A297" s="455"/>
      <c r="B297" s="186" t="s">
        <v>296</v>
      </c>
      <c r="C297" s="186" t="s">
        <v>1750</v>
      </c>
      <c r="D297" s="186"/>
      <c r="E297" s="186" t="s">
        <v>1751</v>
      </c>
      <c r="F297" s="212">
        <v>1</v>
      </c>
      <c r="G297" s="204">
        <f t="shared" si="12"/>
        <v>74</v>
      </c>
      <c r="H297" s="204" t="str">
        <f t="shared" si="10"/>
        <v>Y</v>
      </c>
      <c r="I297" s="213"/>
    </row>
    <row r="298" spans="1:9">
      <c r="A298" s="453" t="s">
        <v>1864</v>
      </c>
      <c r="B298" s="185" t="s">
        <v>1865</v>
      </c>
      <c r="C298" s="185" t="s">
        <v>152</v>
      </c>
      <c r="D298" s="185"/>
      <c r="E298" s="185" t="s">
        <v>1866</v>
      </c>
      <c r="F298" s="210">
        <v>1</v>
      </c>
      <c r="G298" s="210">
        <f t="shared" si="12"/>
        <v>74</v>
      </c>
      <c r="H298" s="210" t="str">
        <f t="shared" si="10"/>
        <v>Y</v>
      </c>
      <c r="I298" s="211" t="s">
        <v>2320</v>
      </c>
    </row>
    <row r="299" spans="1:9" ht="25.5">
      <c r="A299" s="454"/>
      <c r="B299" s="177" t="s">
        <v>1867</v>
      </c>
      <c r="C299" s="177" t="s">
        <v>152</v>
      </c>
      <c r="D299" s="177"/>
      <c r="E299" s="177" t="s">
        <v>1868</v>
      </c>
      <c r="F299" s="204">
        <v>1</v>
      </c>
      <c r="G299" s="204">
        <f t="shared" si="12"/>
        <v>74</v>
      </c>
      <c r="H299" s="204" t="str">
        <f t="shared" si="10"/>
        <v>Y</v>
      </c>
      <c r="I299" s="209" t="s">
        <v>2320</v>
      </c>
    </row>
    <row r="300" spans="1:9" ht="25.5">
      <c r="A300" s="455"/>
      <c r="B300" s="186" t="s">
        <v>1869</v>
      </c>
      <c r="C300" s="186" t="s">
        <v>219</v>
      </c>
      <c r="D300" s="186"/>
      <c r="E300" s="186" t="s">
        <v>1870</v>
      </c>
      <c r="F300" s="212">
        <v>1</v>
      </c>
      <c r="G300" s="204">
        <f t="shared" si="12"/>
        <v>74</v>
      </c>
      <c r="H300" s="204" t="str">
        <f t="shared" si="10"/>
        <v>Y</v>
      </c>
      <c r="I300" s="209" t="s">
        <v>2320</v>
      </c>
    </row>
    <row r="301" spans="1:9" ht="38.25" hidden="1">
      <c r="A301" s="214" t="s">
        <v>1871</v>
      </c>
      <c r="B301" s="181" t="s">
        <v>1872</v>
      </c>
      <c r="C301" s="181" t="s">
        <v>287</v>
      </c>
      <c r="D301" s="181"/>
      <c r="E301" s="181" t="s">
        <v>1873</v>
      </c>
      <c r="F301" s="180"/>
      <c r="G301" s="180">
        <f t="shared" si="12"/>
        <v>0</v>
      </c>
      <c r="H301" s="180" t="str">
        <f t="shared" si="10"/>
        <v xml:space="preserve"> </v>
      </c>
      <c r="I301" s="215"/>
    </row>
    <row r="302" spans="1:9" ht="25.5" hidden="1">
      <c r="A302" s="216" t="s">
        <v>1874</v>
      </c>
      <c r="B302" s="177" t="s">
        <v>1875</v>
      </c>
      <c r="C302" s="177" t="s">
        <v>1325</v>
      </c>
      <c r="D302" s="177"/>
      <c r="E302" s="177" t="s">
        <v>1876</v>
      </c>
      <c r="F302" s="204"/>
      <c r="G302" s="180">
        <f t="shared" si="12"/>
        <v>0</v>
      </c>
      <c r="H302" s="204" t="str">
        <f t="shared" si="10"/>
        <v xml:space="preserve"> </v>
      </c>
      <c r="I302" s="204" t="s">
        <v>2315</v>
      </c>
    </row>
    <row r="303" spans="1:9" ht="38.25">
      <c r="A303" s="214" t="s">
        <v>1877</v>
      </c>
      <c r="B303" s="181" t="s">
        <v>1878</v>
      </c>
      <c r="C303" s="181" t="s">
        <v>287</v>
      </c>
      <c r="D303" s="181"/>
      <c r="E303" s="181" t="s">
        <v>1879</v>
      </c>
      <c r="F303" s="180">
        <v>1</v>
      </c>
      <c r="G303" s="180">
        <f t="shared" si="12"/>
        <v>74</v>
      </c>
      <c r="H303" s="180" t="str">
        <f t="shared" si="10"/>
        <v>Y</v>
      </c>
      <c r="I303" s="215"/>
    </row>
    <row r="304" spans="1:9" ht="38.25">
      <c r="A304" s="214" t="s">
        <v>1880</v>
      </c>
      <c r="B304" s="181" t="s">
        <v>1881</v>
      </c>
      <c r="C304" s="181" t="s">
        <v>287</v>
      </c>
      <c r="D304" s="181"/>
      <c r="E304" s="181" t="s">
        <v>1882</v>
      </c>
      <c r="F304" s="180">
        <v>1</v>
      </c>
      <c r="G304" s="180">
        <f t="shared" si="12"/>
        <v>74</v>
      </c>
      <c r="H304" s="180" t="str">
        <f t="shared" si="10"/>
        <v>Y</v>
      </c>
      <c r="I304" s="215"/>
    </row>
    <row r="305" spans="1:9" ht="38.25" hidden="1">
      <c r="A305" s="453" t="s">
        <v>1883</v>
      </c>
      <c r="B305" s="185" t="s">
        <v>1884</v>
      </c>
      <c r="C305" s="185" t="s">
        <v>219</v>
      </c>
      <c r="D305" s="185"/>
      <c r="E305" s="185" t="s">
        <v>1559</v>
      </c>
      <c r="F305" s="210">
        <v>0</v>
      </c>
      <c r="G305" s="204">
        <f>IF(F305=0,0,F305*$B$407)</f>
        <v>0</v>
      </c>
      <c r="H305" s="204" t="str">
        <f t="shared" si="10"/>
        <v xml:space="preserve"> </v>
      </c>
      <c r="I305" s="211"/>
    </row>
    <row r="306" spans="1:9" ht="38.25" hidden="1">
      <c r="A306" s="454"/>
      <c r="B306" s="177" t="s">
        <v>1885</v>
      </c>
      <c r="C306" s="177" t="s">
        <v>1573</v>
      </c>
      <c r="D306" s="177"/>
      <c r="E306" s="177" t="s">
        <v>1886</v>
      </c>
      <c r="F306" s="204"/>
      <c r="G306" s="204">
        <f t="shared" ref="G306:G327" si="13">IF(F306=0,0,F306*$B$407)</f>
        <v>0</v>
      </c>
      <c r="H306" s="204" t="str">
        <f t="shared" si="10"/>
        <v xml:space="preserve"> </v>
      </c>
      <c r="I306" s="209"/>
    </row>
    <row r="307" spans="1:9" ht="25.5" hidden="1">
      <c r="A307" s="454"/>
      <c r="B307" s="177" t="s">
        <v>1887</v>
      </c>
      <c r="C307" s="177" t="s">
        <v>1888</v>
      </c>
      <c r="D307" s="177"/>
      <c r="E307" s="177" t="s">
        <v>1574</v>
      </c>
      <c r="F307" s="204">
        <v>0</v>
      </c>
      <c r="G307" s="204">
        <f t="shared" si="13"/>
        <v>0</v>
      </c>
      <c r="H307" s="204" t="str">
        <f t="shared" si="10"/>
        <v xml:space="preserve"> </v>
      </c>
      <c r="I307" s="209"/>
    </row>
    <row r="308" spans="1:9" ht="38.25" hidden="1">
      <c r="A308" s="454"/>
      <c r="B308" s="177" t="s">
        <v>1889</v>
      </c>
      <c r="C308" s="177" t="s">
        <v>219</v>
      </c>
      <c r="D308" s="177"/>
      <c r="E308" s="177" t="s">
        <v>1890</v>
      </c>
      <c r="F308" s="204"/>
      <c r="G308" s="204">
        <f t="shared" si="13"/>
        <v>0</v>
      </c>
      <c r="H308" s="204" t="str">
        <f t="shared" si="10"/>
        <v xml:space="preserve"> </v>
      </c>
      <c r="I308" s="209"/>
    </row>
    <row r="309" spans="1:9" ht="38.25" hidden="1">
      <c r="A309" s="454"/>
      <c r="B309" s="177" t="s">
        <v>1891</v>
      </c>
      <c r="C309" s="177" t="s">
        <v>152</v>
      </c>
      <c r="D309" s="177"/>
      <c r="E309" s="177" t="s">
        <v>1892</v>
      </c>
      <c r="F309" s="204"/>
      <c r="G309" s="204">
        <f t="shared" si="13"/>
        <v>0</v>
      </c>
      <c r="H309" s="204" t="str">
        <f t="shared" si="10"/>
        <v xml:space="preserve"> </v>
      </c>
      <c r="I309" s="209"/>
    </row>
    <row r="310" spans="1:9" ht="25.5" hidden="1">
      <c r="A310" s="454"/>
      <c r="B310" s="177" t="s">
        <v>1893</v>
      </c>
      <c r="C310" s="177" t="s">
        <v>219</v>
      </c>
      <c r="D310" s="177"/>
      <c r="E310" s="177" t="s">
        <v>1894</v>
      </c>
      <c r="F310" s="204">
        <v>0</v>
      </c>
      <c r="G310" s="204">
        <f t="shared" si="13"/>
        <v>0</v>
      </c>
      <c r="H310" s="204" t="str">
        <f t="shared" si="10"/>
        <v xml:space="preserve"> </v>
      </c>
      <c r="I310" s="209"/>
    </row>
    <row r="311" spans="1:9" ht="25.5" hidden="1">
      <c r="A311" s="454"/>
      <c r="B311" s="177" t="s">
        <v>1895</v>
      </c>
      <c r="C311" s="177" t="s">
        <v>1573</v>
      </c>
      <c r="D311" s="177"/>
      <c r="E311" s="177" t="s">
        <v>1574</v>
      </c>
      <c r="F311" s="204"/>
      <c r="G311" s="204">
        <f t="shared" si="13"/>
        <v>0</v>
      </c>
      <c r="H311" s="204" t="str">
        <f t="shared" si="10"/>
        <v xml:space="preserve"> </v>
      </c>
      <c r="I311" s="209"/>
    </row>
    <row r="312" spans="1:9" ht="63.75" hidden="1">
      <c r="A312" s="454"/>
      <c r="B312" s="177" t="s">
        <v>1896</v>
      </c>
      <c r="C312" s="177" t="s">
        <v>1507</v>
      </c>
      <c r="D312" s="177"/>
      <c r="E312" s="177" t="s">
        <v>1897</v>
      </c>
      <c r="F312" s="204"/>
      <c r="G312" s="204">
        <f t="shared" si="13"/>
        <v>0</v>
      </c>
      <c r="H312" s="204" t="str">
        <f t="shared" si="10"/>
        <v xml:space="preserve"> </v>
      </c>
      <c r="I312" s="209"/>
    </row>
    <row r="313" spans="1:9" ht="38.25" hidden="1">
      <c r="A313" s="454"/>
      <c r="B313" s="177" t="s">
        <v>1898</v>
      </c>
      <c r="C313" s="177" t="s">
        <v>1507</v>
      </c>
      <c r="D313" s="177"/>
      <c r="E313" s="177" t="s">
        <v>1899</v>
      </c>
      <c r="F313" s="204">
        <v>0</v>
      </c>
      <c r="G313" s="204">
        <f t="shared" si="13"/>
        <v>0</v>
      </c>
      <c r="H313" s="204" t="str">
        <f t="shared" si="10"/>
        <v xml:space="preserve"> </v>
      </c>
      <c r="I313" s="209"/>
    </row>
    <row r="314" spans="1:9" ht="63.75" hidden="1">
      <c r="A314" s="454"/>
      <c r="B314" s="177" t="s">
        <v>1900</v>
      </c>
      <c r="C314" s="177" t="s">
        <v>219</v>
      </c>
      <c r="D314" s="177"/>
      <c r="E314" s="177" t="s">
        <v>1901</v>
      </c>
      <c r="F314" s="204"/>
      <c r="G314" s="204">
        <f t="shared" si="13"/>
        <v>0</v>
      </c>
      <c r="H314" s="204" t="str">
        <f t="shared" si="10"/>
        <v xml:space="preserve"> </v>
      </c>
      <c r="I314" s="209"/>
    </row>
    <row r="315" spans="1:9" ht="25.5" hidden="1">
      <c r="A315" s="454"/>
      <c r="B315" s="177" t="s">
        <v>1902</v>
      </c>
      <c r="C315" s="177" t="s">
        <v>287</v>
      </c>
      <c r="D315" s="177"/>
      <c r="E315" s="177" t="s">
        <v>1903</v>
      </c>
      <c r="F315" s="204"/>
      <c r="G315" s="204">
        <f t="shared" si="13"/>
        <v>0</v>
      </c>
      <c r="H315" s="204" t="str">
        <f t="shared" si="10"/>
        <v xml:space="preserve"> </v>
      </c>
      <c r="I315" s="209"/>
    </row>
    <row r="316" spans="1:9" ht="25.5" hidden="1">
      <c r="A316" s="454"/>
      <c r="B316" s="177" t="s">
        <v>1904</v>
      </c>
      <c r="C316" s="177" t="s">
        <v>8</v>
      </c>
      <c r="D316" s="177"/>
      <c r="E316" s="177" t="s">
        <v>1905</v>
      </c>
      <c r="F316" s="204"/>
      <c r="G316" s="204">
        <f t="shared" si="13"/>
        <v>0</v>
      </c>
      <c r="H316" s="204" t="str">
        <f t="shared" si="10"/>
        <v xml:space="preserve"> </v>
      </c>
      <c r="I316" s="209"/>
    </row>
    <row r="317" spans="1:9" ht="38.25" hidden="1">
      <c r="A317" s="454"/>
      <c r="B317" s="177" t="s">
        <v>1906</v>
      </c>
      <c r="C317" s="177" t="s">
        <v>8</v>
      </c>
      <c r="D317" s="177"/>
      <c r="E317" s="177" t="s">
        <v>1907</v>
      </c>
      <c r="F317" s="204">
        <v>0</v>
      </c>
      <c r="G317" s="204">
        <f t="shared" si="13"/>
        <v>0</v>
      </c>
      <c r="H317" s="204" t="str">
        <f t="shared" si="10"/>
        <v xml:space="preserve"> </v>
      </c>
      <c r="I317" s="209"/>
    </row>
    <row r="318" spans="1:9" ht="25.5" hidden="1">
      <c r="A318" s="454"/>
      <c r="B318" s="177" t="s">
        <v>1908</v>
      </c>
      <c r="C318" s="177" t="s">
        <v>8</v>
      </c>
      <c r="D318" s="177"/>
      <c r="E318" s="177" t="s">
        <v>1909</v>
      </c>
      <c r="F318" s="204"/>
      <c r="G318" s="204">
        <f t="shared" si="13"/>
        <v>0</v>
      </c>
      <c r="H318" s="204" t="str">
        <f t="shared" si="10"/>
        <v xml:space="preserve"> </v>
      </c>
      <c r="I318" s="209"/>
    </row>
    <row r="319" spans="1:9" ht="38.25" hidden="1">
      <c r="A319" s="454"/>
      <c r="B319" s="177" t="s">
        <v>1910</v>
      </c>
      <c r="C319" s="177" t="s">
        <v>8</v>
      </c>
      <c r="D319" s="177"/>
      <c r="E319" s="177" t="s">
        <v>1911</v>
      </c>
      <c r="F319" s="204">
        <v>0</v>
      </c>
      <c r="G319" s="204">
        <f t="shared" si="13"/>
        <v>0</v>
      </c>
      <c r="H319" s="204" t="str">
        <f t="shared" si="10"/>
        <v xml:space="preserve"> </v>
      </c>
      <c r="I319" s="209"/>
    </row>
    <row r="320" spans="1:9" ht="63.75" hidden="1">
      <c r="A320" s="454"/>
      <c r="B320" s="177" t="s">
        <v>1912</v>
      </c>
      <c r="C320" s="177" t="s">
        <v>8</v>
      </c>
      <c r="D320" s="177"/>
      <c r="E320" s="177" t="s">
        <v>1897</v>
      </c>
      <c r="F320" s="204"/>
      <c r="G320" s="204">
        <f t="shared" si="13"/>
        <v>0</v>
      </c>
      <c r="H320" s="204" t="str">
        <f t="shared" si="10"/>
        <v xml:space="preserve"> </v>
      </c>
      <c r="I320" s="209"/>
    </row>
    <row r="321" spans="1:9" ht="38.25" hidden="1">
      <c r="A321" s="454"/>
      <c r="B321" s="177" t="s">
        <v>1913</v>
      </c>
      <c r="C321" s="177" t="s">
        <v>8</v>
      </c>
      <c r="D321" s="177"/>
      <c r="E321" s="177" t="s">
        <v>1899</v>
      </c>
      <c r="F321" s="204"/>
      <c r="G321" s="204">
        <f t="shared" si="13"/>
        <v>0</v>
      </c>
      <c r="H321" s="204" t="str">
        <f t="shared" si="10"/>
        <v xml:space="preserve"> </v>
      </c>
      <c r="I321" s="209"/>
    </row>
    <row r="322" spans="1:9" ht="63.75" hidden="1">
      <c r="A322" s="454"/>
      <c r="B322" s="177" t="s">
        <v>1914</v>
      </c>
      <c r="C322" s="177" t="s">
        <v>219</v>
      </c>
      <c r="D322" s="177"/>
      <c r="E322" s="177" t="s">
        <v>1901</v>
      </c>
      <c r="F322" s="204"/>
      <c r="G322" s="204">
        <f t="shared" si="13"/>
        <v>0</v>
      </c>
      <c r="H322" s="204" t="str">
        <f t="shared" si="10"/>
        <v xml:space="preserve"> </v>
      </c>
      <c r="I322" s="209"/>
    </row>
    <row r="323" spans="1:9" ht="25.5" hidden="1">
      <c r="A323" s="454"/>
      <c r="B323" s="177" t="s">
        <v>1772</v>
      </c>
      <c r="C323" s="177" t="s">
        <v>152</v>
      </c>
      <c r="D323" s="177"/>
      <c r="E323" s="177" t="s">
        <v>1915</v>
      </c>
      <c r="F323" s="204"/>
      <c r="G323" s="204">
        <f t="shared" si="13"/>
        <v>0</v>
      </c>
      <c r="H323" s="204" t="str">
        <f t="shared" ref="H323:H386" si="14">IF($F323&lt;&gt;0,"Y"," ")</f>
        <v xml:space="preserve"> </v>
      </c>
      <c r="I323" s="209"/>
    </row>
    <row r="324" spans="1:9" ht="38.25" hidden="1">
      <c r="A324" s="454"/>
      <c r="B324" s="177" t="s">
        <v>1774</v>
      </c>
      <c r="C324" s="177" t="s">
        <v>152</v>
      </c>
      <c r="D324" s="177"/>
      <c r="E324" s="177" t="s">
        <v>1916</v>
      </c>
      <c r="F324" s="204"/>
      <c r="G324" s="204">
        <f t="shared" si="13"/>
        <v>0</v>
      </c>
      <c r="H324" s="204" t="str">
        <f t="shared" si="14"/>
        <v xml:space="preserve"> </v>
      </c>
      <c r="I324" s="209"/>
    </row>
    <row r="325" spans="1:9" hidden="1">
      <c r="A325" s="454"/>
      <c r="B325" s="177" t="s">
        <v>296</v>
      </c>
      <c r="C325" s="177" t="s">
        <v>1750</v>
      </c>
      <c r="D325" s="177"/>
      <c r="E325" s="177" t="s">
        <v>1751</v>
      </c>
      <c r="F325" s="204"/>
      <c r="G325" s="204">
        <f t="shared" si="13"/>
        <v>0</v>
      </c>
      <c r="H325" s="204" t="str">
        <f t="shared" si="14"/>
        <v xml:space="preserve"> </v>
      </c>
      <c r="I325" s="209"/>
    </row>
    <row r="326" spans="1:9" ht="25.5" hidden="1">
      <c r="A326" s="454"/>
      <c r="B326" s="177" t="s">
        <v>1917</v>
      </c>
      <c r="C326" s="177" t="s">
        <v>317</v>
      </c>
      <c r="D326" s="177"/>
      <c r="E326" s="177" t="s">
        <v>1918</v>
      </c>
      <c r="F326" s="204"/>
      <c r="G326" s="204">
        <f t="shared" si="13"/>
        <v>0</v>
      </c>
      <c r="H326" s="204" t="str">
        <f t="shared" si="14"/>
        <v xml:space="preserve"> </v>
      </c>
      <c r="I326" s="209"/>
    </row>
    <row r="327" spans="1:9" ht="25.5" hidden="1">
      <c r="A327" s="455"/>
      <c r="B327" s="186" t="s">
        <v>1919</v>
      </c>
      <c r="C327" s="186" t="s">
        <v>1920</v>
      </c>
      <c r="D327" s="186"/>
      <c r="E327" s="186" t="s">
        <v>1921</v>
      </c>
      <c r="F327" s="212"/>
      <c r="G327" s="204">
        <f t="shared" si="13"/>
        <v>0</v>
      </c>
      <c r="H327" s="204" t="str">
        <f t="shared" si="14"/>
        <v xml:space="preserve"> </v>
      </c>
      <c r="I327" s="213"/>
    </row>
    <row r="328" spans="1:9" ht="25.5" hidden="1">
      <c r="A328" s="453" t="s">
        <v>1922</v>
      </c>
      <c r="B328" s="185" t="s">
        <v>1493</v>
      </c>
      <c r="C328" s="185" t="s">
        <v>1176</v>
      </c>
      <c r="D328" s="185"/>
      <c r="E328" s="185" t="s">
        <v>1923</v>
      </c>
      <c r="F328" s="212">
        <v>0</v>
      </c>
      <c r="G328" s="212">
        <f t="shared" ref="G328:G329" si="15">IF(F328=0,0,F328*$B$403)</f>
        <v>0</v>
      </c>
      <c r="H328" s="212" t="str">
        <f t="shared" si="14"/>
        <v xml:space="preserve"> </v>
      </c>
      <c r="I328" s="213" t="s">
        <v>3911</v>
      </c>
    </row>
    <row r="329" spans="1:9" ht="25.5" hidden="1">
      <c r="A329" s="454"/>
      <c r="B329" s="177" t="s">
        <v>1495</v>
      </c>
      <c r="C329" s="177" t="s">
        <v>1176</v>
      </c>
      <c r="D329" s="177"/>
      <c r="E329" s="177" t="s">
        <v>1924</v>
      </c>
      <c r="F329" s="212">
        <v>0</v>
      </c>
      <c r="G329" s="212">
        <f t="shared" si="15"/>
        <v>0</v>
      </c>
      <c r="H329" s="212" t="str">
        <f t="shared" si="14"/>
        <v xml:space="preserve"> </v>
      </c>
      <c r="I329" s="213" t="s">
        <v>3911</v>
      </c>
    </row>
    <row r="330" spans="1:9" ht="38.25">
      <c r="A330" s="455"/>
      <c r="B330" s="186" t="s">
        <v>1925</v>
      </c>
      <c r="C330" s="186" t="s">
        <v>287</v>
      </c>
      <c r="D330" s="186"/>
      <c r="E330" s="186" t="s">
        <v>1926</v>
      </c>
      <c r="F330" s="212">
        <v>6</v>
      </c>
      <c r="G330" s="212">
        <f t="shared" ref="G330" si="16">IF(F330=0,0,F330*$B$403)</f>
        <v>444</v>
      </c>
      <c r="H330" s="212" t="str">
        <f t="shared" si="14"/>
        <v>Y</v>
      </c>
      <c r="I330" s="213" t="s">
        <v>3911</v>
      </c>
    </row>
    <row r="331" spans="1:9" ht="25.5" hidden="1">
      <c r="A331" s="453" t="s">
        <v>1927</v>
      </c>
      <c r="B331" s="185" t="s">
        <v>1928</v>
      </c>
      <c r="C331" s="185" t="s">
        <v>1325</v>
      </c>
      <c r="D331" s="185"/>
      <c r="E331" s="185" t="s">
        <v>1929</v>
      </c>
      <c r="F331" s="210"/>
      <c r="G331" s="204">
        <f>IF(F331=0,0,F331*$B$410)</f>
        <v>0</v>
      </c>
      <c r="H331" s="204" t="str">
        <f t="shared" si="14"/>
        <v xml:space="preserve"> </v>
      </c>
      <c r="I331" s="211"/>
    </row>
    <row r="332" spans="1:9" ht="25.5" hidden="1">
      <c r="A332" s="454"/>
      <c r="B332" s="177" t="s">
        <v>1493</v>
      </c>
      <c r="C332" s="177" t="s">
        <v>1176</v>
      </c>
      <c r="D332" s="177"/>
      <c r="E332" s="177" t="s">
        <v>1752</v>
      </c>
      <c r="F332" s="204"/>
      <c r="G332" s="204">
        <f t="shared" ref="G332:G338" si="17">IF(F332=0,0,F332*$B$410)</f>
        <v>0</v>
      </c>
      <c r="H332" s="204" t="str">
        <f t="shared" si="14"/>
        <v xml:space="preserve"> </v>
      </c>
      <c r="I332" s="209"/>
    </row>
    <row r="333" spans="1:9" ht="25.5">
      <c r="A333" s="454"/>
      <c r="B333" s="177" t="s">
        <v>1744</v>
      </c>
      <c r="C333" s="177" t="s">
        <v>1930</v>
      </c>
      <c r="D333" s="177"/>
      <c r="E333" s="177" t="s">
        <v>1931</v>
      </c>
      <c r="F333" s="204">
        <v>1</v>
      </c>
      <c r="G333" s="204">
        <f t="shared" si="17"/>
        <v>80</v>
      </c>
      <c r="H333" s="204" t="str">
        <f t="shared" si="14"/>
        <v>Y</v>
      </c>
      <c r="I333" s="209"/>
    </row>
    <row r="334" spans="1:9" ht="25.5" hidden="1">
      <c r="A334" s="454"/>
      <c r="B334" s="177" t="s">
        <v>1495</v>
      </c>
      <c r="C334" s="177" t="s">
        <v>1176</v>
      </c>
      <c r="D334" s="177"/>
      <c r="E334" s="177" t="s">
        <v>1753</v>
      </c>
      <c r="F334" s="204"/>
      <c r="G334" s="204">
        <f t="shared" si="17"/>
        <v>0</v>
      </c>
      <c r="H334" s="204" t="str">
        <f t="shared" si="14"/>
        <v xml:space="preserve"> </v>
      </c>
      <c r="I334" s="209"/>
    </row>
    <row r="335" spans="1:9" ht="25.5">
      <c r="A335" s="454"/>
      <c r="B335" s="177" t="s">
        <v>1485</v>
      </c>
      <c r="C335" s="177" t="s">
        <v>1930</v>
      </c>
      <c r="D335" s="177"/>
      <c r="E335" s="177" t="s">
        <v>1932</v>
      </c>
      <c r="F335" s="204">
        <v>1</v>
      </c>
      <c r="G335" s="204">
        <f t="shared" si="17"/>
        <v>80</v>
      </c>
      <c r="H335" s="204" t="str">
        <f t="shared" si="14"/>
        <v>Y</v>
      </c>
      <c r="I335" s="209"/>
    </row>
    <row r="336" spans="1:9" ht="25.5">
      <c r="A336" s="454"/>
      <c r="B336" s="177" t="s">
        <v>1747</v>
      </c>
      <c r="C336" s="177" t="s">
        <v>219</v>
      </c>
      <c r="D336" s="177"/>
      <c r="E336" s="177" t="s">
        <v>1933</v>
      </c>
      <c r="F336" s="204">
        <v>1</v>
      </c>
      <c r="G336" s="204">
        <f t="shared" si="17"/>
        <v>80</v>
      </c>
      <c r="H336" s="204" t="str">
        <f t="shared" si="14"/>
        <v>Y</v>
      </c>
      <c r="I336" s="209"/>
    </row>
    <row r="337" spans="1:9" ht="25.5">
      <c r="A337" s="454"/>
      <c r="B337" s="177" t="s">
        <v>1934</v>
      </c>
      <c r="C337" s="177" t="s">
        <v>1930</v>
      </c>
      <c r="D337" s="177"/>
      <c r="E337" s="177" t="s">
        <v>1935</v>
      </c>
      <c r="F337" s="204">
        <v>1</v>
      </c>
      <c r="G337" s="204">
        <f t="shared" si="17"/>
        <v>80</v>
      </c>
      <c r="H337" s="204" t="str">
        <f t="shared" si="14"/>
        <v>Y</v>
      </c>
      <c r="I337" s="209"/>
    </row>
    <row r="338" spans="1:9" ht="25.5" hidden="1">
      <c r="A338" s="455"/>
      <c r="B338" s="186" t="s">
        <v>1936</v>
      </c>
      <c r="C338" s="186" t="s">
        <v>1930</v>
      </c>
      <c r="D338" s="186"/>
      <c r="E338" s="186" t="s">
        <v>1937</v>
      </c>
      <c r="F338" s="212"/>
      <c r="G338" s="204">
        <f t="shared" si="17"/>
        <v>0</v>
      </c>
      <c r="H338" s="204" t="str">
        <f t="shared" si="14"/>
        <v xml:space="preserve"> </v>
      </c>
      <c r="I338" s="213"/>
    </row>
    <row r="339" spans="1:9" ht="25.5" hidden="1">
      <c r="A339" s="453" t="s">
        <v>1938</v>
      </c>
      <c r="B339" s="185" t="s">
        <v>1493</v>
      </c>
      <c r="C339" s="185" t="s">
        <v>1176</v>
      </c>
      <c r="D339" s="185"/>
      <c r="E339" s="185" t="s">
        <v>1939</v>
      </c>
      <c r="F339" s="210"/>
      <c r="G339" s="210">
        <f>IF(F339=0,0,F339*$B$414)</f>
        <v>0</v>
      </c>
      <c r="H339" s="210" t="str">
        <f t="shared" si="14"/>
        <v xml:space="preserve"> </v>
      </c>
      <c r="I339" s="211"/>
    </row>
    <row r="340" spans="1:9" ht="25.5" hidden="1">
      <c r="A340" s="454"/>
      <c r="B340" s="177" t="s">
        <v>1940</v>
      </c>
      <c r="C340" s="177" t="s">
        <v>1507</v>
      </c>
      <c r="D340" s="177"/>
      <c r="E340" s="177" t="s">
        <v>1941</v>
      </c>
      <c r="F340" s="204"/>
      <c r="G340" s="204">
        <f t="shared" ref="G340:G348" si="18">IF(F340=0,0,F340*$B$414)</f>
        <v>0</v>
      </c>
      <c r="H340" s="204" t="str">
        <f t="shared" si="14"/>
        <v xml:space="preserve"> </v>
      </c>
      <c r="I340" s="209"/>
    </row>
    <row r="341" spans="1:9" hidden="1">
      <c r="A341" s="454"/>
      <c r="B341" s="177" t="s">
        <v>1942</v>
      </c>
      <c r="C341" s="177" t="s">
        <v>1176</v>
      </c>
      <c r="D341" s="177"/>
      <c r="E341" s="177" t="s">
        <v>1943</v>
      </c>
      <c r="F341" s="204"/>
      <c r="G341" s="204">
        <f t="shared" si="18"/>
        <v>0</v>
      </c>
      <c r="H341" s="204" t="str">
        <f t="shared" si="14"/>
        <v xml:space="preserve"> </v>
      </c>
      <c r="I341" s="209"/>
    </row>
    <row r="342" spans="1:9" ht="25.5" hidden="1">
      <c r="A342" s="454"/>
      <c r="B342" s="177" t="s">
        <v>1944</v>
      </c>
      <c r="C342" s="177" t="s">
        <v>8</v>
      </c>
      <c r="D342" s="177"/>
      <c r="E342" s="177" t="s">
        <v>1945</v>
      </c>
      <c r="F342" s="204"/>
      <c r="G342" s="204">
        <f t="shared" si="18"/>
        <v>0</v>
      </c>
      <c r="H342" s="204" t="str">
        <f t="shared" si="14"/>
        <v xml:space="preserve"> </v>
      </c>
      <c r="I342" s="209"/>
    </row>
    <row r="343" spans="1:9" ht="38.25" hidden="1">
      <c r="A343" s="454"/>
      <c r="B343" s="177" t="s">
        <v>1495</v>
      </c>
      <c r="C343" s="177" t="s">
        <v>1176</v>
      </c>
      <c r="D343" s="177"/>
      <c r="E343" s="177" t="s">
        <v>1946</v>
      </c>
      <c r="F343" s="204"/>
      <c r="G343" s="204">
        <f t="shared" si="18"/>
        <v>0</v>
      </c>
      <c r="H343" s="204" t="str">
        <f t="shared" si="14"/>
        <v xml:space="preserve"> </v>
      </c>
      <c r="I343" s="209"/>
    </row>
    <row r="344" spans="1:9" hidden="1">
      <c r="A344" s="454"/>
      <c r="B344" s="177" t="s">
        <v>1947</v>
      </c>
      <c r="C344" s="177" t="s">
        <v>1176</v>
      </c>
      <c r="D344" s="177"/>
      <c r="E344" s="177" t="s">
        <v>1948</v>
      </c>
      <c r="F344" s="204"/>
      <c r="G344" s="204">
        <f t="shared" si="18"/>
        <v>0</v>
      </c>
      <c r="H344" s="204" t="str">
        <f t="shared" si="14"/>
        <v xml:space="preserve"> </v>
      </c>
      <c r="I344" s="209"/>
    </row>
    <row r="345" spans="1:9" ht="38.25" hidden="1">
      <c r="A345" s="454"/>
      <c r="B345" s="177" t="s">
        <v>1949</v>
      </c>
      <c r="C345" s="177" t="s">
        <v>1176</v>
      </c>
      <c r="D345" s="177"/>
      <c r="E345" s="177" t="s">
        <v>1950</v>
      </c>
      <c r="F345" s="204"/>
      <c r="G345" s="204">
        <f t="shared" si="18"/>
        <v>0</v>
      </c>
      <c r="H345" s="204" t="str">
        <f t="shared" si="14"/>
        <v xml:space="preserve"> </v>
      </c>
      <c r="I345" s="209"/>
    </row>
    <row r="346" spans="1:9" ht="25.5" hidden="1">
      <c r="A346" s="454"/>
      <c r="B346" s="177" t="s">
        <v>1951</v>
      </c>
      <c r="C346" s="177" t="s">
        <v>1176</v>
      </c>
      <c r="D346" s="177"/>
      <c r="E346" s="177" t="s">
        <v>1952</v>
      </c>
      <c r="F346" s="204"/>
      <c r="G346" s="204">
        <f t="shared" si="18"/>
        <v>0</v>
      </c>
      <c r="H346" s="204" t="str">
        <f t="shared" si="14"/>
        <v xml:space="preserve"> </v>
      </c>
      <c r="I346" s="209"/>
    </row>
    <row r="347" spans="1:9" ht="25.5">
      <c r="A347" s="454"/>
      <c r="B347" s="177" t="s">
        <v>1953</v>
      </c>
      <c r="C347" s="177" t="s">
        <v>1507</v>
      </c>
      <c r="D347" s="177"/>
      <c r="E347" s="177" t="s">
        <v>1954</v>
      </c>
      <c r="F347" s="204">
        <v>1</v>
      </c>
      <c r="G347" s="204">
        <f t="shared" si="18"/>
        <v>14</v>
      </c>
      <c r="H347" s="204" t="str">
        <f t="shared" si="14"/>
        <v>Y</v>
      </c>
      <c r="I347" s="209"/>
    </row>
    <row r="348" spans="1:9" ht="25.5">
      <c r="A348" s="455"/>
      <c r="B348" s="186" t="s">
        <v>1955</v>
      </c>
      <c r="C348" s="186" t="s">
        <v>8</v>
      </c>
      <c r="D348" s="186"/>
      <c r="E348" s="186" t="s">
        <v>1956</v>
      </c>
      <c r="F348" s="212">
        <v>1</v>
      </c>
      <c r="G348" s="212">
        <f t="shared" si="18"/>
        <v>14</v>
      </c>
      <c r="H348" s="212" t="str">
        <f t="shared" si="14"/>
        <v>Y</v>
      </c>
      <c r="I348" s="213"/>
    </row>
    <row r="349" spans="1:9" ht="25.5" hidden="1">
      <c r="A349" s="453" t="s">
        <v>1957</v>
      </c>
      <c r="B349" s="185" t="s">
        <v>1493</v>
      </c>
      <c r="C349" s="185" t="s">
        <v>1176</v>
      </c>
      <c r="D349" s="185"/>
      <c r="E349" s="185" t="s">
        <v>1958</v>
      </c>
      <c r="F349" s="210"/>
      <c r="G349" s="210"/>
      <c r="H349" s="210" t="str">
        <f t="shared" si="14"/>
        <v xml:space="preserve"> </v>
      </c>
      <c r="I349" s="211"/>
    </row>
    <row r="350" spans="1:9" ht="89.25" hidden="1">
      <c r="A350" s="454"/>
      <c r="B350" s="177" t="s">
        <v>1506</v>
      </c>
      <c r="C350" s="177" t="s">
        <v>1507</v>
      </c>
      <c r="D350" s="177"/>
      <c r="E350" s="177" t="s">
        <v>1508</v>
      </c>
      <c r="F350" s="204"/>
      <c r="G350" s="204"/>
      <c r="H350" s="204" t="str">
        <f t="shared" si="14"/>
        <v xml:space="preserve"> </v>
      </c>
      <c r="I350" s="209"/>
    </row>
    <row r="351" spans="1:9" hidden="1">
      <c r="A351" s="454"/>
      <c r="B351" s="177" t="s">
        <v>1495</v>
      </c>
      <c r="C351" s="177" t="s">
        <v>1176</v>
      </c>
      <c r="D351" s="177"/>
      <c r="E351" s="177" t="s">
        <v>1959</v>
      </c>
      <c r="F351" s="204"/>
      <c r="G351" s="204"/>
      <c r="H351" s="204" t="str">
        <f t="shared" si="14"/>
        <v xml:space="preserve"> </v>
      </c>
      <c r="I351" s="209"/>
    </row>
    <row r="352" spans="1:9" ht="25.5" hidden="1">
      <c r="A352" s="454"/>
      <c r="B352" s="177" t="s">
        <v>1512</v>
      </c>
      <c r="C352" s="177" t="s">
        <v>1172</v>
      </c>
      <c r="D352" s="177"/>
      <c r="E352" s="177" t="s">
        <v>1513</v>
      </c>
      <c r="F352" s="204"/>
      <c r="G352" s="204"/>
      <c r="H352" s="204" t="str">
        <f t="shared" si="14"/>
        <v xml:space="preserve"> </v>
      </c>
      <c r="I352" s="209"/>
    </row>
    <row r="353" spans="1:9" ht="25.5" hidden="1">
      <c r="A353" s="454"/>
      <c r="B353" s="177" t="s">
        <v>1514</v>
      </c>
      <c r="C353" s="177" t="s">
        <v>1172</v>
      </c>
      <c r="D353" s="177"/>
      <c r="E353" s="177" t="s">
        <v>1515</v>
      </c>
      <c r="F353" s="204"/>
      <c r="G353" s="204"/>
      <c r="H353" s="204" t="str">
        <f t="shared" si="14"/>
        <v xml:space="preserve"> </v>
      </c>
      <c r="I353" s="209"/>
    </row>
    <row r="354" spans="1:9" ht="25.5" hidden="1">
      <c r="A354" s="454"/>
      <c r="B354" s="177" t="s">
        <v>1520</v>
      </c>
      <c r="C354" s="177" t="s">
        <v>1172</v>
      </c>
      <c r="D354" s="177"/>
      <c r="E354" s="177" t="s">
        <v>1521</v>
      </c>
      <c r="F354" s="204"/>
      <c r="G354" s="204"/>
      <c r="H354" s="204" t="str">
        <f t="shared" si="14"/>
        <v xml:space="preserve"> </v>
      </c>
      <c r="I354" s="209"/>
    </row>
    <row r="355" spans="1:9" ht="63.75" hidden="1">
      <c r="A355" s="454"/>
      <c r="B355" s="177" t="s">
        <v>1522</v>
      </c>
      <c r="C355" s="177" t="s">
        <v>287</v>
      </c>
      <c r="D355" s="177"/>
      <c r="E355" s="177" t="s">
        <v>1960</v>
      </c>
      <c r="F355" s="204"/>
      <c r="G355" s="204"/>
      <c r="H355" s="204" t="str">
        <f t="shared" si="14"/>
        <v xml:space="preserve"> </v>
      </c>
      <c r="I355" s="209"/>
    </row>
    <row r="356" spans="1:9" ht="25.5" hidden="1">
      <c r="A356" s="454"/>
      <c r="B356" s="177" t="s">
        <v>1524</v>
      </c>
      <c r="C356" s="177" t="s">
        <v>287</v>
      </c>
      <c r="D356" s="177"/>
      <c r="E356" s="177" t="s">
        <v>1961</v>
      </c>
      <c r="F356" s="204"/>
      <c r="G356" s="204"/>
      <c r="H356" s="204" t="str">
        <f t="shared" si="14"/>
        <v xml:space="preserve"> </v>
      </c>
      <c r="I356" s="209"/>
    </row>
    <row r="357" spans="1:9" hidden="1">
      <c r="A357" s="454"/>
      <c r="B357" s="177" t="s">
        <v>110</v>
      </c>
      <c r="C357" s="177" t="s">
        <v>8</v>
      </c>
      <c r="D357" s="177"/>
      <c r="E357" s="177" t="s">
        <v>1534</v>
      </c>
      <c r="F357" s="204"/>
      <c r="G357" s="204"/>
      <c r="H357" s="204" t="str">
        <f t="shared" si="14"/>
        <v xml:space="preserve"> </v>
      </c>
      <c r="I357" s="209"/>
    </row>
    <row r="358" spans="1:9" ht="76.5" hidden="1">
      <c r="A358" s="454"/>
      <c r="B358" s="177" t="s">
        <v>1535</v>
      </c>
      <c r="C358" s="177" t="s">
        <v>8</v>
      </c>
      <c r="D358" s="177"/>
      <c r="E358" s="177" t="s">
        <v>1536</v>
      </c>
      <c r="F358" s="204"/>
      <c r="G358" s="204"/>
      <c r="H358" s="204" t="str">
        <f t="shared" si="14"/>
        <v xml:space="preserve"> </v>
      </c>
      <c r="I358" s="209"/>
    </row>
    <row r="359" spans="1:9" ht="89.25" hidden="1">
      <c r="A359" s="454"/>
      <c r="B359" s="177" t="s">
        <v>1537</v>
      </c>
      <c r="C359" s="177" t="s">
        <v>8</v>
      </c>
      <c r="D359" s="177"/>
      <c r="E359" s="177" t="s">
        <v>1962</v>
      </c>
      <c r="F359" s="204"/>
      <c r="G359" s="204"/>
      <c r="H359" s="204" t="str">
        <f t="shared" si="14"/>
        <v xml:space="preserve"> </v>
      </c>
      <c r="I359" s="209"/>
    </row>
    <row r="360" spans="1:9" ht="25.5" hidden="1">
      <c r="A360" s="454"/>
      <c r="B360" s="177" t="s">
        <v>1963</v>
      </c>
      <c r="C360" s="177" t="s">
        <v>152</v>
      </c>
      <c r="D360" s="177"/>
      <c r="E360" s="177" t="s">
        <v>1540</v>
      </c>
      <c r="F360" s="204"/>
      <c r="G360" s="204"/>
      <c r="H360" s="204" t="str">
        <f t="shared" si="14"/>
        <v xml:space="preserve"> </v>
      </c>
      <c r="I360" s="209"/>
    </row>
    <row r="361" spans="1:9" ht="38.25" hidden="1">
      <c r="A361" s="454"/>
      <c r="B361" s="177" t="s">
        <v>1366</v>
      </c>
      <c r="C361" s="177" t="s">
        <v>287</v>
      </c>
      <c r="D361" s="177"/>
      <c r="E361" s="177" t="s">
        <v>1543</v>
      </c>
      <c r="F361" s="204"/>
      <c r="G361" s="204"/>
      <c r="H361" s="204" t="str">
        <f t="shared" si="14"/>
        <v xml:space="preserve"> </v>
      </c>
      <c r="I361" s="209"/>
    </row>
    <row r="362" spans="1:9" ht="25.5" hidden="1">
      <c r="A362" s="454"/>
      <c r="B362" s="177" t="s">
        <v>1544</v>
      </c>
      <c r="C362" s="177" t="s">
        <v>152</v>
      </c>
      <c r="D362" s="177"/>
      <c r="E362" s="177" t="s">
        <v>1545</v>
      </c>
      <c r="F362" s="204"/>
      <c r="G362" s="204"/>
      <c r="H362" s="204" t="str">
        <f t="shared" si="14"/>
        <v xml:space="preserve"> </v>
      </c>
      <c r="I362" s="209"/>
    </row>
    <row r="363" spans="1:9" ht="25.5" hidden="1">
      <c r="A363" s="454"/>
      <c r="B363" s="177" t="s">
        <v>1546</v>
      </c>
      <c r="C363" s="177" t="s">
        <v>16</v>
      </c>
      <c r="D363" s="177"/>
      <c r="E363" s="177" t="s">
        <v>1547</v>
      </c>
      <c r="F363" s="204"/>
      <c r="G363" s="204"/>
      <c r="H363" s="204" t="str">
        <f t="shared" si="14"/>
        <v xml:space="preserve"> </v>
      </c>
      <c r="I363" s="209"/>
    </row>
    <row r="364" spans="1:9" ht="51" hidden="1">
      <c r="A364" s="454"/>
      <c r="B364" s="177" t="s">
        <v>430</v>
      </c>
      <c r="C364" s="177" t="s">
        <v>287</v>
      </c>
      <c r="D364" s="177"/>
      <c r="E364" s="177" t="s">
        <v>1964</v>
      </c>
      <c r="F364" s="204"/>
      <c r="G364" s="204"/>
      <c r="H364" s="204" t="str">
        <f t="shared" si="14"/>
        <v xml:space="preserve"> </v>
      </c>
      <c r="I364" s="209"/>
    </row>
    <row r="365" spans="1:9" ht="76.5" hidden="1">
      <c r="A365" s="454"/>
      <c r="B365" s="177" t="s">
        <v>1551</v>
      </c>
      <c r="C365" s="177" t="s">
        <v>287</v>
      </c>
      <c r="D365" s="177"/>
      <c r="E365" s="177" t="s">
        <v>1552</v>
      </c>
      <c r="F365" s="204"/>
      <c r="G365" s="204"/>
      <c r="H365" s="204" t="str">
        <f t="shared" si="14"/>
        <v xml:space="preserve"> </v>
      </c>
      <c r="I365" s="209"/>
    </row>
    <row r="366" spans="1:9" hidden="1">
      <c r="A366" s="454"/>
      <c r="B366" s="177" t="s">
        <v>1553</v>
      </c>
      <c r="C366" s="177" t="s">
        <v>1172</v>
      </c>
      <c r="D366" s="177"/>
      <c r="E366" s="177" t="s">
        <v>1554</v>
      </c>
      <c r="F366" s="204"/>
      <c r="G366" s="204"/>
      <c r="H366" s="204" t="str">
        <f t="shared" si="14"/>
        <v xml:space="preserve"> </v>
      </c>
      <c r="I366" s="209"/>
    </row>
    <row r="367" spans="1:9" ht="76.5" hidden="1">
      <c r="A367" s="455"/>
      <c r="B367" s="186" t="s">
        <v>1555</v>
      </c>
      <c r="C367" s="186" t="s">
        <v>1507</v>
      </c>
      <c r="D367" s="186"/>
      <c r="E367" s="186" t="s">
        <v>1536</v>
      </c>
      <c r="F367" s="212"/>
      <c r="G367" s="212"/>
      <c r="H367" s="212" t="str">
        <f t="shared" si="14"/>
        <v xml:space="preserve"> </v>
      </c>
      <c r="I367" s="213"/>
    </row>
    <row r="368" spans="1:9" ht="38.25" hidden="1">
      <c r="A368" s="453" t="s">
        <v>1965</v>
      </c>
      <c r="B368" s="185" t="s">
        <v>1884</v>
      </c>
      <c r="C368" s="185" t="s">
        <v>219</v>
      </c>
      <c r="D368" s="185"/>
      <c r="E368" s="185" t="s">
        <v>1966</v>
      </c>
      <c r="F368" s="210"/>
      <c r="G368" s="210"/>
      <c r="H368" s="210" t="str">
        <f t="shared" si="14"/>
        <v xml:space="preserve"> </v>
      </c>
      <c r="I368" s="211"/>
    </row>
    <row r="369" spans="1:9" ht="38.25" hidden="1">
      <c r="A369" s="454"/>
      <c r="B369" s="177" t="s">
        <v>1885</v>
      </c>
      <c r="C369" s="177" t="s">
        <v>1888</v>
      </c>
      <c r="D369" s="177"/>
      <c r="E369" s="177" t="s">
        <v>1886</v>
      </c>
      <c r="F369" s="204"/>
      <c r="G369" s="204"/>
      <c r="H369" s="204" t="str">
        <f t="shared" si="14"/>
        <v xml:space="preserve"> </v>
      </c>
      <c r="I369" s="209"/>
    </row>
    <row r="370" spans="1:9" ht="25.5" hidden="1">
      <c r="A370" s="454"/>
      <c r="B370" s="177" t="s">
        <v>1887</v>
      </c>
      <c r="C370" s="177" t="s">
        <v>1888</v>
      </c>
      <c r="D370" s="177"/>
      <c r="E370" s="177" t="s">
        <v>1574</v>
      </c>
      <c r="F370" s="204"/>
      <c r="G370" s="204"/>
      <c r="H370" s="204" t="str">
        <f t="shared" si="14"/>
        <v xml:space="preserve"> </v>
      </c>
      <c r="I370" s="209"/>
    </row>
    <row r="371" spans="1:9" ht="38.25" hidden="1">
      <c r="A371" s="454"/>
      <c r="B371" s="177" t="s">
        <v>1889</v>
      </c>
      <c r="C371" s="177" t="s">
        <v>219</v>
      </c>
      <c r="D371" s="177"/>
      <c r="E371" s="177" t="s">
        <v>1890</v>
      </c>
      <c r="F371" s="204"/>
      <c r="G371" s="204"/>
      <c r="H371" s="204" t="str">
        <f t="shared" si="14"/>
        <v xml:space="preserve"> </v>
      </c>
      <c r="I371" s="209"/>
    </row>
    <row r="372" spans="1:9" ht="38.25" hidden="1">
      <c r="A372" s="454"/>
      <c r="B372" s="177" t="s">
        <v>1891</v>
      </c>
      <c r="C372" s="177" t="s">
        <v>152</v>
      </c>
      <c r="D372" s="177"/>
      <c r="E372" s="177" t="s">
        <v>1892</v>
      </c>
      <c r="F372" s="204"/>
      <c r="G372" s="204"/>
      <c r="H372" s="204" t="str">
        <f t="shared" si="14"/>
        <v xml:space="preserve"> </v>
      </c>
      <c r="I372" s="209"/>
    </row>
    <row r="373" spans="1:9" ht="25.5" hidden="1">
      <c r="A373" s="454"/>
      <c r="B373" s="177" t="s">
        <v>1893</v>
      </c>
      <c r="C373" s="177" t="s">
        <v>219</v>
      </c>
      <c r="D373" s="177"/>
      <c r="E373" s="177" t="s">
        <v>1967</v>
      </c>
      <c r="F373" s="204"/>
      <c r="G373" s="204"/>
      <c r="H373" s="204" t="str">
        <f t="shared" si="14"/>
        <v xml:space="preserve"> </v>
      </c>
      <c r="I373" s="209"/>
    </row>
    <row r="374" spans="1:9" ht="25.5" hidden="1">
      <c r="A374" s="454"/>
      <c r="B374" s="177" t="s">
        <v>1895</v>
      </c>
      <c r="C374" s="177" t="s">
        <v>1573</v>
      </c>
      <c r="D374" s="177"/>
      <c r="E374" s="177" t="s">
        <v>1574</v>
      </c>
      <c r="F374" s="204"/>
      <c r="G374" s="204"/>
      <c r="H374" s="204" t="str">
        <f t="shared" si="14"/>
        <v xml:space="preserve"> </v>
      </c>
      <c r="I374" s="209"/>
    </row>
    <row r="375" spans="1:9" ht="63.75" hidden="1">
      <c r="A375" s="454"/>
      <c r="B375" s="177" t="s">
        <v>1896</v>
      </c>
      <c r="C375" s="177" t="s">
        <v>1507</v>
      </c>
      <c r="D375" s="177"/>
      <c r="E375" s="177" t="s">
        <v>1897</v>
      </c>
      <c r="F375" s="204"/>
      <c r="G375" s="204"/>
      <c r="H375" s="204" t="str">
        <f t="shared" si="14"/>
        <v xml:space="preserve"> </v>
      </c>
      <c r="I375" s="209"/>
    </row>
    <row r="376" spans="1:9" ht="38.25" hidden="1">
      <c r="A376" s="454"/>
      <c r="B376" s="177" t="s">
        <v>1898</v>
      </c>
      <c r="C376" s="177" t="s">
        <v>1507</v>
      </c>
      <c r="D376" s="177"/>
      <c r="E376" s="177" t="s">
        <v>1899</v>
      </c>
      <c r="F376" s="204"/>
      <c r="G376" s="204"/>
      <c r="H376" s="204" t="str">
        <f t="shared" si="14"/>
        <v xml:space="preserve"> </v>
      </c>
      <c r="I376" s="209"/>
    </row>
    <row r="377" spans="1:9" ht="63.75" hidden="1">
      <c r="A377" s="454"/>
      <c r="B377" s="177" t="s">
        <v>1900</v>
      </c>
      <c r="C377" s="177" t="s">
        <v>219</v>
      </c>
      <c r="D377" s="177"/>
      <c r="E377" s="177" t="s">
        <v>1968</v>
      </c>
      <c r="F377" s="204"/>
      <c r="G377" s="204"/>
      <c r="H377" s="204" t="str">
        <f t="shared" si="14"/>
        <v xml:space="preserve"> </v>
      </c>
      <c r="I377" s="209"/>
    </row>
    <row r="378" spans="1:9" ht="25.5" hidden="1">
      <c r="A378" s="454"/>
      <c r="B378" s="177" t="s">
        <v>1902</v>
      </c>
      <c r="C378" s="177" t="s">
        <v>287</v>
      </c>
      <c r="D378" s="177"/>
      <c r="E378" s="177" t="s">
        <v>1903</v>
      </c>
      <c r="F378" s="204"/>
      <c r="G378" s="204"/>
      <c r="H378" s="204" t="str">
        <f t="shared" si="14"/>
        <v xml:space="preserve"> </v>
      </c>
      <c r="I378" s="209"/>
    </row>
    <row r="379" spans="1:9" ht="25.5" hidden="1">
      <c r="A379" s="454"/>
      <c r="B379" s="177" t="s">
        <v>1904</v>
      </c>
      <c r="C379" s="177" t="s">
        <v>8</v>
      </c>
      <c r="D379" s="177"/>
      <c r="E379" s="177" t="s">
        <v>1905</v>
      </c>
      <c r="F379" s="204"/>
      <c r="G379" s="204"/>
      <c r="H379" s="204" t="str">
        <f t="shared" si="14"/>
        <v xml:space="preserve"> </v>
      </c>
      <c r="I379" s="209"/>
    </row>
    <row r="380" spans="1:9" ht="38.25" hidden="1">
      <c r="A380" s="454"/>
      <c r="B380" s="177" t="s">
        <v>1906</v>
      </c>
      <c r="C380" s="177" t="s">
        <v>8</v>
      </c>
      <c r="D380" s="177"/>
      <c r="E380" s="177" t="s">
        <v>1907</v>
      </c>
      <c r="F380" s="204"/>
      <c r="G380" s="204"/>
      <c r="H380" s="204" t="str">
        <f t="shared" si="14"/>
        <v xml:space="preserve"> </v>
      </c>
      <c r="I380" s="209"/>
    </row>
    <row r="381" spans="1:9" ht="25.5" hidden="1">
      <c r="A381" s="454"/>
      <c r="B381" s="177" t="s">
        <v>1908</v>
      </c>
      <c r="C381" s="177" t="s">
        <v>8</v>
      </c>
      <c r="D381" s="177"/>
      <c r="E381" s="177" t="s">
        <v>1909</v>
      </c>
      <c r="F381" s="204"/>
      <c r="G381" s="204"/>
      <c r="H381" s="204" t="str">
        <f t="shared" si="14"/>
        <v xml:space="preserve"> </v>
      </c>
      <c r="I381" s="209"/>
    </row>
    <row r="382" spans="1:9" ht="38.25" hidden="1">
      <c r="A382" s="454"/>
      <c r="B382" s="177" t="s">
        <v>1910</v>
      </c>
      <c r="C382" s="177" t="s">
        <v>8</v>
      </c>
      <c r="D382" s="177"/>
      <c r="E382" s="177" t="s">
        <v>1911</v>
      </c>
      <c r="F382" s="204"/>
      <c r="G382" s="204"/>
      <c r="H382" s="204" t="str">
        <f t="shared" si="14"/>
        <v xml:space="preserve"> </v>
      </c>
      <c r="I382" s="209"/>
    </row>
    <row r="383" spans="1:9" ht="63.75" hidden="1">
      <c r="A383" s="454"/>
      <c r="B383" s="177" t="s">
        <v>1912</v>
      </c>
      <c r="C383" s="177" t="s">
        <v>8</v>
      </c>
      <c r="D383" s="177"/>
      <c r="E383" s="177" t="s">
        <v>1897</v>
      </c>
      <c r="F383" s="204"/>
      <c r="G383" s="204"/>
      <c r="H383" s="204" t="str">
        <f t="shared" si="14"/>
        <v xml:space="preserve"> </v>
      </c>
      <c r="I383" s="209"/>
    </row>
    <row r="384" spans="1:9" ht="38.25" hidden="1">
      <c r="A384" s="454"/>
      <c r="B384" s="177" t="s">
        <v>1913</v>
      </c>
      <c r="C384" s="177" t="s">
        <v>8</v>
      </c>
      <c r="D384" s="177"/>
      <c r="E384" s="177" t="s">
        <v>1899</v>
      </c>
      <c r="F384" s="204"/>
      <c r="G384" s="204"/>
      <c r="H384" s="204" t="str">
        <f t="shared" si="14"/>
        <v xml:space="preserve"> </v>
      </c>
      <c r="I384" s="209"/>
    </row>
    <row r="385" spans="1:9" ht="63.75" hidden="1">
      <c r="A385" s="454"/>
      <c r="B385" s="177" t="s">
        <v>1914</v>
      </c>
      <c r="C385" s="177" t="s">
        <v>219</v>
      </c>
      <c r="D385" s="177"/>
      <c r="E385" s="177" t="s">
        <v>1968</v>
      </c>
      <c r="F385" s="204"/>
      <c r="G385" s="204"/>
      <c r="H385" s="204" t="str">
        <f t="shared" si="14"/>
        <v xml:space="preserve"> </v>
      </c>
      <c r="I385" s="209"/>
    </row>
    <row r="386" spans="1:9" ht="25.5" hidden="1">
      <c r="A386" s="454"/>
      <c r="B386" s="177" t="s">
        <v>1772</v>
      </c>
      <c r="C386" s="177" t="s">
        <v>152</v>
      </c>
      <c r="D386" s="177"/>
      <c r="E386" s="177" t="s">
        <v>1915</v>
      </c>
      <c r="F386" s="204"/>
      <c r="G386" s="204"/>
      <c r="H386" s="204" t="str">
        <f t="shared" si="14"/>
        <v xml:space="preserve"> </v>
      </c>
      <c r="I386" s="209"/>
    </row>
    <row r="387" spans="1:9" ht="38.25" hidden="1">
      <c r="A387" s="454"/>
      <c r="B387" s="177" t="s">
        <v>1774</v>
      </c>
      <c r="C387" s="177" t="s">
        <v>152</v>
      </c>
      <c r="D387" s="177"/>
      <c r="E387" s="177" t="s">
        <v>1916</v>
      </c>
      <c r="F387" s="204"/>
      <c r="G387" s="204"/>
      <c r="H387" s="204" t="str">
        <f t="shared" ref="H387:H397" si="19">IF($F387&lt;&gt;0,"Y"," ")</f>
        <v xml:space="preserve"> </v>
      </c>
      <c r="I387" s="209"/>
    </row>
    <row r="388" spans="1:9" hidden="1">
      <c r="A388" s="454"/>
      <c r="B388" s="177" t="s">
        <v>296</v>
      </c>
      <c r="C388" s="177" t="s">
        <v>1750</v>
      </c>
      <c r="D388" s="177"/>
      <c r="E388" s="177" t="s">
        <v>1751</v>
      </c>
      <c r="F388" s="204"/>
      <c r="G388" s="204"/>
      <c r="H388" s="204" t="str">
        <f t="shared" si="19"/>
        <v xml:space="preserve"> </v>
      </c>
      <c r="I388" s="209"/>
    </row>
    <row r="389" spans="1:9" ht="25.5" hidden="1">
      <c r="A389" s="454"/>
      <c r="B389" s="177" t="s">
        <v>1917</v>
      </c>
      <c r="C389" s="177" t="s">
        <v>317</v>
      </c>
      <c r="D389" s="177"/>
      <c r="E389" s="177" t="s">
        <v>1918</v>
      </c>
      <c r="F389" s="204"/>
      <c r="G389" s="204"/>
      <c r="H389" s="204" t="str">
        <f t="shared" si="19"/>
        <v xml:space="preserve"> </v>
      </c>
      <c r="I389" s="209"/>
    </row>
    <row r="390" spans="1:9" ht="25.5" hidden="1">
      <c r="A390" s="455"/>
      <c r="B390" s="186" t="s">
        <v>1919</v>
      </c>
      <c r="C390" s="186" t="s">
        <v>1920</v>
      </c>
      <c r="D390" s="186"/>
      <c r="E390" s="186" t="s">
        <v>1921</v>
      </c>
      <c r="F390" s="212"/>
      <c r="G390" s="212"/>
      <c r="H390" s="212" t="str">
        <f t="shared" si="19"/>
        <v xml:space="preserve"> </v>
      </c>
      <c r="I390" s="213"/>
    </row>
    <row r="391" spans="1:9" ht="25.5" hidden="1">
      <c r="A391" s="453" t="s">
        <v>1969</v>
      </c>
      <c r="B391" s="185" t="s">
        <v>1493</v>
      </c>
      <c r="C391" s="185" t="s">
        <v>1176</v>
      </c>
      <c r="D391" s="185"/>
      <c r="E391" s="185" t="s">
        <v>1752</v>
      </c>
      <c r="F391" s="210"/>
      <c r="G391" s="210"/>
      <c r="H391" s="210" t="str">
        <f t="shared" si="19"/>
        <v xml:space="preserve"> </v>
      </c>
      <c r="I391" s="211"/>
    </row>
    <row r="392" spans="1:9" ht="25.5" hidden="1">
      <c r="A392" s="454"/>
      <c r="B392" s="177" t="s">
        <v>1744</v>
      </c>
      <c r="C392" s="177" t="s">
        <v>1930</v>
      </c>
      <c r="D392" s="177"/>
      <c r="E392" s="177" t="s">
        <v>1931</v>
      </c>
      <c r="F392" s="204"/>
      <c r="G392" s="204"/>
      <c r="H392" s="204" t="str">
        <f t="shared" si="19"/>
        <v xml:space="preserve"> </v>
      </c>
      <c r="I392" s="209"/>
    </row>
    <row r="393" spans="1:9" ht="25.5" hidden="1">
      <c r="A393" s="454"/>
      <c r="B393" s="177" t="s">
        <v>1495</v>
      </c>
      <c r="C393" s="177" t="s">
        <v>1176</v>
      </c>
      <c r="D393" s="177"/>
      <c r="E393" s="177" t="s">
        <v>1753</v>
      </c>
      <c r="F393" s="204"/>
      <c r="G393" s="204"/>
      <c r="H393" s="204" t="str">
        <f t="shared" si="19"/>
        <v xml:space="preserve"> </v>
      </c>
      <c r="I393" s="209"/>
    </row>
    <row r="394" spans="1:9" ht="25.5" hidden="1">
      <c r="A394" s="454"/>
      <c r="B394" s="177" t="s">
        <v>1485</v>
      </c>
      <c r="C394" s="177" t="s">
        <v>1930</v>
      </c>
      <c r="D394" s="177"/>
      <c r="E394" s="177" t="s">
        <v>1932</v>
      </c>
      <c r="F394" s="204"/>
      <c r="G394" s="204"/>
      <c r="H394" s="204" t="str">
        <f t="shared" si="19"/>
        <v xml:space="preserve"> </v>
      </c>
      <c r="I394" s="209"/>
    </row>
    <row r="395" spans="1:9" ht="25.5" hidden="1">
      <c r="A395" s="455"/>
      <c r="B395" s="186" t="s">
        <v>1747</v>
      </c>
      <c r="C395" s="186" t="s">
        <v>219</v>
      </c>
      <c r="D395" s="186"/>
      <c r="E395" s="186" t="s">
        <v>1933</v>
      </c>
      <c r="F395" s="212"/>
      <c r="G395" s="212"/>
      <c r="H395" s="212" t="str">
        <f t="shared" si="19"/>
        <v xml:space="preserve"> </v>
      </c>
      <c r="I395" s="213"/>
    </row>
    <row r="396" spans="1:9" ht="25.5">
      <c r="A396" s="453" t="s">
        <v>1970</v>
      </c>
      <c r="B396" s="185" t="s">
        <v>1971</v>
      </c>
      <c r="C396" s="185" t="s">
        <v>264</v>
      </c>
      <c r="D396" s="185"/>
      <c r="E396" s="185" t="s">
        <v>1972</v>
      </c>
      <c r="F396" s="210">
        <v>1</v>
      </c>
      <c r="G396" s="210">
        <f t="shared" ref="G396:G397" si="20">IF(F396=0,0,F396*$B$414)</f>
        <v>14</v>
      </c>
      <c r="H396" s="204" t="str">
        <f t="shared" si="19"/>
        <v>Y</v>
      </c>
      <c r="I396" s="209"/>
    </row>
    <row r="397" spans="1:9" ht="25.5">
      <c r="A397" s="455"/>
      <c r="B397" s="186" t="s">
        <v>1973</v>
      </c>
      <c r="C397" s="186" t="s">
        <v>264</v>
      </c>
      <c r="D397" s="186"/>
      <c r="E397" s="186" t="s">
        <v>1974</v>
      </c>
      <c r="F397" s="212">
        <v>1</v>
      </c>
      <c r="G397" s="212">
        <f t="shared" si="20"/>
        <v>14</v>
      </c>
      <c r="H397" s="212" t="str">
        <f t="shared" si="19"/>
        <v>Y</v>
      </c>
      <c r="I397" s="213"/>
    </row>
    <row r="398" spans="1:9" hidden="1">
      <c r="E398" s="138" t="s">
        <v>159</v>
      </c>
      <c r="F398" s="164">
        <f>SUM(F2:F397)</f>
        <v>258</v>
      </c>
      <c r="G398" s="164">
        <f>SUM(G2:G397)</f>
        <v>97306</v>
      </c>
      <c r="H398" s="164"/>
    </row>
    <row r="400" spans="1:9" ht="30">
      <c r="A400" s="285" t="s">
        <v>497</v>
      </c>
      <c r="B400" s="297">
        <v>1</v>
      </c>
    </row>
    <row r="401" spans="1:5">
      <c r="A401" s="299"/>
      <c r="B401" s="300"/>
    </row>
    <row r="402" spans="1:5">
      <c r="A402" s="299"/>
      <c r="B402" s="300"/>
    </row>
    <row r="403" spans="1:5">
      <c r="A403" t="s">
        <v>2284</v>
      </c>
      <c r="B403" s="301">
        <v>74</v>
      </c>
    </row>
    <row r="404" spans="1:5">
      <c r="A404" t="s">
        <v>2285</v>
      </c>
      <c r="B404" s="301">
        <v>1500</v>
      </c>
    </row>
    <row r="405" spans="1:5">
      <c r="A405" t="s">
        <v>2286</v>
      </c>
      <c r="B405" s="302">
        <f>+B404/B403</f>
        <v>20.27027027027027</v>
      </c>
    </row>
    <row r="406" spans="1:5">
      <c r="B406" s="301"/>
    </row>
    <row r="407" spans="1:5">
      <c r="A407" t="s">
        <v>2295</v>
      </c>
      <c r="B407" s="301">
        <v>0</v>
      </c>
    </row>
    <row r="408" spans="1:5">
      <c r="B408" s="301"/>
    </row>
    <row r="409" spans="1:5">
      <c r="A409" t="s">
        <v>2293</v>
      </c>
      <c r="B409" s="301">
        <v>1</v>
      </c>
    </row>
    <row r="410" spans="1:5">
      <c r="A410" t="s">
        <v>2294</v>
      </c>
      <c r="B410" s="301">
        <v>80</v>
      </c>
      <c r="E410">
        <f>31+11+3+2+2+10+10+2+2+2+2+2</f>
        <v>79</v>
      </c>
    </row>
    <row r="411" spans="1:5">
      <c r="B411" s="301"/>
    </row>
    <row r="412" spans="1:5" ht="30">
      <c r="A412" s="256" t="s">
        <v>2296</v>
      </c>
      <c r="B412" s="301">
        <v>0</v>
      </c>
    </row>
    <row r="413" spans="1:5">
      <c r="B413" s="301"/>
    </row>
    <row r="414" spans="1:5">
      <c r="A414" t="s">
        <v>2321</v>
      </c>
      <c r="B414" s="301">
        <f>10+2+2</f>
        <v>14</v>
      </c>
    </row>
  </sheetData>
  <autoFilter ref="A1:K398">
    <filterColumn colId="7">
      <customFilters>
        <customFilter operator="notEqual" val=" "/>
      </customFilters>
    </filterColumn>
  </autoFilter>
  <mergeCells count="33">
    <mergeCell ref="A368:A390"/>
    <mergeCell ref="A391:A395"/>
    <mergeCell ref="A396:A397"/>
    <mergeCell ref="A298:A300"/>
    <mergeCell ref="A305:A327"/>
    <mergeCell ref="A328:A330"/>
    <mergeCell ref="A331:A338"/>
    <mergeCell ref="A339:A348"/>
    <mergeCell ref="A349:A367"/>
    <mergeCell ref="A296:A297"/>
    <mergeCell ref="A154:A156"/>
    <mergeCell ref="A158:A182"/>
    <mergeCell ref="A183:A185"/>
    <mergeCell ref="A186:A190"/>
    <mergeCell ref="A191:A207"/>
    <mergeCell ref="A208:A239"/>
    <mergeCell ref="A240:A242"/>
    <mergeCell ref="A243:A255"/>
    <mergeCell ref="A256:A268"/>
    <mergeCell ref="A269:A285"/>
    <mergeCell ref="A286:A295"/>
    <mergeCell ref="A150:A153"/>
    <mergeCell ref="A2:A6"/>
    <mergeCell ref="A35:A45"/>
    <mergeCell ref="A46:A56"/>
    <mergeCell ref="A57:A73"/>
    <mergeCell ref="A74:A100"/>
    <mergeCell ref="A101:A103"/>
    <mergeCell ref="A104:A116"/>
    <mergeCell ref="A117:A129"/>
    <mergeCell ref="A130:A140"/>
    <mergeCell ref="A141:A149"/>
    <mergeCell ref="A11:A33"/>
  </mergeCells>
  <pageMargins left="0.7" right="0.7" top="0.75" bottom="0.75" header="0.3" footer="0.3"/>
  <pageSetup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23" sqref="D23"/>
    </sheetView>
  </sheetViews>
  <sheetFormatPr defaultColWidth="8.85546875" defaultRowHeight="15"/>
  <cols>
    <col min="1" max="1" width="14" customWidth="1"/>
    <col min="2" max="2" width="30.28515625" bestFit="1" customWidth="1"/>
    <col min="3" max="3" width="16.28515625" bestFit="1" customWidth="1"/>
    <col min="4" max="4" width="31.7109375" bestFit="1" customWidth="1"/>
    <col min="5" max="5" width="25.7109375" customWidth="1"/>
    <col min="6" max="6" width="10.42578125" bestFit="1" customWidth="1"/>
    <col min="7" max="7" width="13" customWidth="1"/>
    <col min="11" max="11" width="12.42578125" bestFit="1" customWidth="1"/>
    <col min="12" max="12" width="16.28515625" bestFit="1" customWidth="1"/>
  </cols>
  <sheetData>
    <row r="1" spans="1:7">
      <c r="A1" s="126" t="s">
        <v>212</v>
      </c>
      <c r="B1" s="126" t="s">
        <v>1163</v>
      </c>
      <c r="C1" s="126" t="s">
        <v>218</v>
      </c>
      <c r="D1" s="126" t="s">
        <v>1165</v>
      </c>
      <c r="E1" s="126" t="s">
        <v>307</v>
      </c>
      <c r="F1" s="126" t="s">
        <v>242</v>
      </c>
      <c r="G1" s="126" t="s">
        <v>243</v>
      </c>
    </row>
    <row r="2" spans="1:7">
      <c r="A2" s="59" t="s">
        <v>77</v>
      </c>
      <c r="B2" s="128"/>
      <c r="C2" s="128" t="s">
        <v>268</v>
      </c>
      <c r="D2" s="128" t="s">
        <v>2463</v>
      </c>
      <c r="E2" s="128" t="s">
        <v>2464</v>
      </c>
      <c r="F2" s="128">
        <v>1</v>
      </c>
      <c r="G2" s="129"/>
    </row>
    <row r="3" spans="1:7">
      <c r="A3" s="130" t="s">
        <v>77</v>
      </c>
      <c r="B3" s="131"/>
      <c r="C3" s="131" t="s">
        <v>463</v>
      </c>
      <c r="D3" s="131" t="s">
        <v>2465</v>
      </c>
      <c r="E3" s="131" t="s">
        <v>463</v>
      </c>
      <c r="F3" s="131"/>
      <c r="G3" s="132"/>
    </row>
    <row r="4" spans="1:7">
      <c r="A4" s="130" t="s">
        <v>77</v>
      </c>
      <c r="B4" s="131"/>
      <c r="C4" s="131" t="s">
        <v>219</v>
      </c>
      <c r="D4" s="131" t="s">
        <v>2466</v>
      </c>
      <c r="E4" s="131" t="s">
        <v>413</v>
      </c>
      <c r="F4" s="131">
        <v>1</v>
      </c>
      <c r="G4" s="132"/>
    </row>
    <row r="5" spans="1:7">
      <c r="A5" s="130" t="s">
        <v>77</v>
      </c>
      <c r="B5" s="131"/>
      <c r="C5" s="131" t="s">
        <v>529</v>
      </c>
      <c r="D5" s="131" t="s">
        <v>2467</v>
      </c>
      <c r="E5" s="131" t="s">
        <v>2468</v>
      </c>
      <c r="F5" s="131"/>
      <c r="G5" s="132"/>
    </row>
    <row r="6" spans="1:7">
      <c r="A6" s="130" t="s">
        <v>77</v>
      </c>
      <c r="B6" s="131"/>
      <c r="C6" s="131" t="s">
        <v>264</v>
      </c>
      <c r="D6" s="131" t="s">
        <v>2469</v>
      </c>
      <c r="E6" s="131" t="s">
        <v>2470</v>
      </c>
      <c r="F6" s="131"/>
      <c r="G6" s="132"/>
    </row>
    <row r="7" spans="1:7">
      <c r="A7" s="130" t="s">
        <v>77</v>
      </c>
      <c r="B7" s="131"/>
      <c r="C7" s="131" t="s">
        <v>264</v>
      </c>
      <c r="D7" s="131" t="s">
        <v>2471</v>
      </c>
      <c r="E7" s="131" t="s">
        <v>2472</v>
      </c>
      <c r="F7" s="131"/>
      <c r="G7" s="132"/>
    </row>
    <row r="8" spans="1:7">
      <c r="A8" s="133" t="s">
        <v>77</v>
      </c>
      <c r="B8" s="134"/>
      <c r="C8" s="134" t="s">
        <v>249</v>
      </c>
      <c r="D8" s="134" t="s">
        <v>2473</v>
      </c>
      <c r="E8" s="134" t="s">
        <v>2474</v>
      </c>
      <c r="F8" s="134"/>
      <c r="G8" s="135"/>
    </row>
    <row r="9" spans="1:7">
      <c r="E9" s="138" t="s">
        <v>159</v>
      </c>
      <c r="F9" s="164">
        <f>SUM(F2:F8)</f>
        <v>2</v>
      </c>
    </row>
    <row r="10" spans="1:7" ht="45">
      <c r="A10" s="285" t="s">
        <v>497</v>
      </c>
      <c r="B10" s="297">
        <v>10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8"/>
  <sheetViews>
    <sheetView topLeftCell="A304" zoomScale="130" zoomScaleNormal="130" workbookViewId="0">
      <selection activeCell="G304" sqref="G304"/>
    </sheetView>
  </sheetViews>
  <sheetFormatPr defaultColWidth="8.85546875" defaultRowHeight="15"/>
  <cols>
    <col min="1" max="1" width="24.42578125" customWidth="1"/>
    <col min="2" max="2" width="37.140625" customWidth="1"/>
    <col min="3" max="3" width="11.85546875" bestFit="1" customWidth="1"/>
    <col min="4" max="4" width="35.28515625" bestFit="1" customWidth="1"/>
    <col min="5" max="5" width="35.28515625" customWidth="1"/>
    <col min="6" max="6" width="20.42578125" bestFit="1" customWidth="1"/>
    <col min="7" max="7" width="20.42578125" customWidth="1"/>
    <col min="8" max="8" width="26.7109375" customWidth="1"/>
  </cols>
  <sheetData>
    <row r="1" spans="1:8" ht="15.75" thickBot="1">
      <c r="A1" s="190" t="s">
        <v>212</v>
      </c>
      <c r="B1" s="190" t="s">
        <v>1163</v>
      </c>
      <c r="C1" s="190" t="s">
        <v>1164</v>
      </c>
      <c r="D1" s="190" t="s">
        <v>1165</v>
      </c>
      <c r="E1" s="190" t="s">
        <v>307</v>
      </c>
      <c r="F1" s="190" t="s">
        <v>292</v>
      </c>
      <c r="G1" s="190" t="s">
        <v>2292</v>
      </c>
      <c r="H1" s="190" t="s">
        <v>243</v>
      </c>
    </row>
    <row r="2" spans="1:8" ht="33.75" customHeight="1">
      <c r="A2" s="458" t="s">
        <v>3358</v>
      </c>
      <c r="B2" s="304" t="s">
        <v>3359</v>
      </c>
      <c r="C2" s="304" t="s">
        <v>1367</v>
      </c>
      <c r="D2" s="304"/>
      <c r="E2" s="304" t="s">
        <v>3360</v>
      </c>
      <c r="F2" s="313"/>
      <c r="G2" s="341"/>
      <c r="H2" s="314"/>
    </row>
    <row r="3" spans="1:8">
      <c r="A3" s="459"/>
      <c r="B3" s="305" t="s">
        <v>3361</v>
      </c>
      <c r="C3" s="305" t="s">
        <v>1172</v>
      </c>
      <c r="D3" s="131"/>
      <c r="E3" s="305" t="s">
        <v>3362</v>
      </c>
      <c r="F3" s="306"/>
      <c r="G3" s="342"/>
      <c r="H3" s="315"/>
    </row>
    <row r="4" spans="1:8" ht="25.5">
      <c r="A4" s="459"/>
      <c r="B4" s="305" t="s">
        <v>1381</v>
      </c>
      <c r="C4" s="305" t="s">
        <v>1172</v>
      </c>
      <c r="D4" s="131"/>
      <c r="E4" s="305" t="s">
        <v>3363</v>
      </c>
      <c r="F4" s="306">
        <v>1</v>
      </c>
      <c r="G4" s="342"/>
      <c r="H4" s="315"/>
    </row>
    <row r="5" spans="1:8" ht="25.5">
      <c r="A5" s="459"/>
      <c r="B5" s="305" t="s">
        <v>3364</v>
      </c>
      <c r="C5" s="305" t="s">
        <v>1172</v>
      </c>
      <c r="D5" s="131"/>
      <c r="E5" s="305" t="s">
        <v>3365</v>
      </c>
      <c r="F5" s="306"/>
      <c r="G5" s="342"/>
      <c r="H5" s="315"/>
    </row>
    <row r="6" spans="1:8" ht="25.5">
      <c r="A6" s="459"/>
      <c r="B6" s="305" t="s">
        <v>3160</v>
      </c>
      <c r="C6" s="305" t="s">
        <v>1176</v>
      </c>
      <c r="D6" s="131"/>
      <c r="E6" s="305" t="s">
        <v>3366</v>
      </c>
      <c r="F6" s="306">
        <v>1</v>
      </c>
      <c r="G6" s="342"/>
      <c r="H6" s="315"/>
    </row>
    <row r="7" spans="1:8" ht="15.75" thickBot="1">
      <c r="A7" s="460"/>
      <c r="B7" s="307" t="s">
        <v>3367</v>
      </c>
      <c r="C7" s="307" t="s">
        <v>1176</v>
      </c>
      <c r="D7" s="312"/>
      <c r="E7" s="307" t="s">
        <v>3368</v>
      </c>
      <c r="F7" s="316">
        <v>1</v>
      </c>
      <c r="G7" s="343"/>
      <c r="H7" s="317"/>
    </row>
    <row r="8" spans="1:8" ht="13.5" customHeight="1">
      <c r="A8" s="458" t="s">
        <v>3369</v>
      </c>
      <c r="B8" s="304" t="s">
        <v>3374</v>
      </c>
      <c r="C8" s="304" t="s">
        <v>1172</v>
      </c>
      <c r="D8" s="318"/>
      <c r="E8" s="304" t="s">
        <v>3370</v>
      </c>
      <c r="F8" s="313"/>
      <c r="G8" s="341"/>
      <c r="H8" s="314"/>
    </row>
    <row r="9" spans="1:8" ht="25.5">
      <c r="A9" s="459"/>
      <c r="B9" s="305" t="s">
        <v>3371</v>
      </c>
      <c r="C9" s="305" t="s">
        <v>1172</v>
      </c>
      <c r="D9" s="131"/>
      <c r="E9" s="305" t="s">
        <v>3372</v>
      </c>
      <c r="F9" s="306"/>
      <c r="G9" s="342"/>
      <c r="H9" s="315"/>
    </row>
    <row r="10" spans="1:8" ht="25.5" customHeight="1">
      <c r="A10" s="459"/>
      <c r="B10" s="305" t="s">
        <v>3359</v>
      </c>
      <c r="C10" s="305" t="s">
        <v>1367</v>
      </c>
      <c r="D10" s="305"/>
      <c r="E10" s="305" t="s">
        <v>3373</v>
      </c>
      <c r="F10" s="306"/>
      <c r="G10" s="342"/>
      <c r="H10" s="315"/>
    </row>
    <row r="11" spans="1:8" ht="25.5">
      <c r="A11" s="459"/>
      <c r="B11" s="305" t="s">
        <v>1324</v>
      </c>
      <c r="C11" s="305" t="s">
        <v>1325</v>
      </c>
      <c r="D11" s="131"/>
      <c r="E11" s="305" t="s">
        <v>3375</v>
      </c>
      <c r="F11" s="306"/>
      <c r="G11" s="342"/>
      <c r="H11" s="315"/>
    </row>
    <row r="12" spans="1:8">
      <c r="A12" s="459"/>
      <c r="B12" s="305" t="s">
        <v>3376</v>
      </c>
      <c r="C12" s="305" t="s">
        <v>1172</v>
      </c>
      <c r="D12" s="131"/>
      <c r="E12" s="305" t="s">
        <v>3377</v>
      </c>
      <c r="F12" s="306"/>
      <c r="G12" s="342"/>
      <c r="H12" s="315"/>
    </row>
    <row r="13" spans="1:8">
      <c r="A13" s="459"/>
      <c r="B13" s="305" t="s">
        <v>3378</v>
      </c>
      <c r="C13" s="305" t="s">
        <v>1172</v>
      </c>
      <c r="D13" s="131"/>
      <c r="E13" s="305" t="s">
        <v>3379</v>
      </c>
      <c r="F13" s="306"/>
      <c r="G13" s="342"/>
      <c r="H13" s="315"/>
    </row>
    <row r="14" spans="1:8" ht="26.25" thickBot="1">
      <c r="A14" s="460"/>
      <c r="B14" s="307" t="s">
        <v>1381</v>
      </c>
      <c r="C14" s="307" t="s">
        <v>1172</v>
      </c>
      <c r="D14" s="312"/>
      <c r="E14" s="307" t="s">
        <v>3363</v>
      </c>
      <c r="F14" s="316"/>
      <c r="G14" s="343"/>
      <c r="H14" s="317"/>
    </row>
    <row r="15" spans="1:8" ht="35.25" customHeight="1">
      <c r="A15" s="458" t="s">
        <v>3380</v>
      </c>
      <c r="B15" s="304" t="s">
        <v>3381</v>
      </c>
      <c r="C15" s="304" t="s">
        <v>1172</v>
      </c>
      <c r="D15" s="344"/>
      <c r="E15" s="304" t="s">
        <v>3382</v>
      </c>
      <c r="F15" s="345"/>
      <c r="G15" s="341"/>
      <c r="H15" s="314"/>
    </row>
    <row r="16" spans="1:8" ht="25.5">
      <c r="A16" s="459"/>
      <c r="B16" s="305" t="s">
        <v>3383</v>
      </c>
      <c r="C16" s="305" t="s">
        <v>1325</v>
      </c>
      <c r="D16" s="131"/>
      <c r="E16" s="305" t="s">
        <v>3384</v>
      </c>
      <c r="F16" s="179"/>
      <c r="G16" s="342"/>
      <c r="H16" s="315"/>
    </row>
    <row r="17" spans="1:8" ht="25.5">
      <c r="A17" s="459"/>
      <c r="B17" s="305" t="s">
        <v>3385</v>
      </c>
      <c r="C17" s="305" t="s">
        <v>1325</v>
      </c>
      <c r="D17" s="131"/>
      <c r="E17" s="305" t="s">
        <v>3386</v>
      </c>
      <c r="F17" s="179"/>
      <c r="G17" s="342"/>
      <c r="H17" s="315"/>
    </row>
    <row r="18" spans="1:8" ht="14.25" customHeight="1">
      <c r="A18" s="459"/>
      <c r="B18" s="305" t="s">
        <v>3387</v>
      </c>
      <c r="C18" s="305" t="s">
        <v>1325</v>
      </c>
      <c r="D18" s="131"/>
      <c r="E18" s="305" t="s">
        <v>3388</v>
      </c>
      <c r="F18" s="179"/>
      <c r="G18" s="342"/>
      <c r="H18" s="315"/>
    </row>
    <row r="19" spans="1:8" ht="51">
      <c r="A19" s="459"/>
      <c r="B19" s="305" t="s">
        <v>3389</v>
      </c>
      <c r="C19" s="305" t="s">
        <v>1172</v>
      </c>
      <c r="D19" s="131"/>
      <c r="E19" s="305" t="s">
        <v>3390</v>
      </c>
      <c r="F19" s="179"/>
      <c r="G19" s="342"/>
      <c r="H19" s="315"/>
    </row>
    <row r="20" spans="1:8" ht="38.25">
      <c r="A20" s="459"/>
      <c r="B20" s="305" t="s">
        <v>3391</v>
      </c>
      <c r="C20" s="305" t="s">
        <v>1325</v>
      </c>
      <c r="D20" s="131"/>
      <c r="E20" s="305" t="s">
        <v>3392</v>
      </c>
      <c r="F20" s="179"/>
      <c r="G20" s="342"/>
      <c r="H20" s="315"/>
    </row>
    <row r="21" spans="1:8" ht="17.25" customHeight="1">
      <c r="A21" s="459"/>
      <c r="B21" s="305" t="s">
        <v>3393</v>
      </c>
      <c r="C21" s="305" t="s">
        <v>1172</v>
      </c>
      <c r="D21" s="131"/>
      <c r="E21" s="305" t="s">
        <v>3394</v>
      </c>
      <c r="F21" s="179"/>
      <c r="G21" s="342"/>
      <c r="H21" s="315"/>
    </row>
    <row r="22" spans="1:8" ht="25.5" customHeight="1">
      <c r="A22" s="459"/>
      <c r="B22" s="305" t="s">
        <v>2639</v>
      </c>
      <c r="C22" s="305" t="s">
        <v>1367</v>
      </c>
      <c r="D22" s="346"/>
      <c r="E22" s="305" t="s">
        <v>3402</v>
      </c>
      <c r="F22" s="179"/>
      <c r="G22" s="342"/>
      <c r="H22" s="315"/>
    </row>
    <row r="23" spans="1:8" ht="20.25" customHeight="1">
      <c r="A23" s="459"/>
      <c r="B23" s="305" t="s">
        <v>3395</v>
      </c>
      <c r="C23" s="305" t="s">
        <v>1325</v>
      </c>
      <c r="D23" s="131"/>
      <c r="E23" s="305" t="s">
        <v>3396</v>
      </c>
      <c r="F23" s="179"/>
      <c r="G23" s="342"/>
      <c r="H23" s="315"/>
    </row>
    <row r="24" spans="1:8" ht="114.75">
      <c r="A24" s="459"/>
      <c r="B24" s="305" t="s">
        <v>3397</v>
      </c>
      <c r="C24" s="305" t="s">
        <v>1367</v>
      </c>
      <c r="D24" s="131"/>
      <c r="E24" s="305" t="s">
        <v>3398</v>
      </c>
      <c r="F24" s="179"/>
      <c r="G24" s="342"/>
      <c r="H24" s="315"/>
    </row>
    <row r="25" spans="1:8" ht="60">
      <c r="A25" s="459"/>
      <c r="B25" s="305" t="s">
        <v>2649</v>
      </c>
      <c r="C25" s="305" t="s">
        <v>1172</v>
      </c>
      <c r="D25" s="131"/>
      <c r="E25" s="326" t="s">
        <v>3399</v>
      </c>
      <c r="F25" s="179">
        <v>1</v>
      </c>
      <c r="G25" s="342"/>
      <c r="H25" s="315"/>
    </row>
    <row r="26" spans="1:8" ht="60">
      <c r="A26" s="459"/>
      <c r="B26" s="305" t="s">
        <v>3400</v>
      </c>
      <c r="C26" s="305" t="s">
        <v>1172</v>
      </c>
      <c r="D26" s="131"/>
      <c r="E26" s="326" t="s">
        <v>3401</v>
      </c>
      <c r="F26" s="179"/>
      <c r="G26" s="342"/>
      <c r="H26" s="315"/>
    </row>
    <row r="27" spans="1:8" ht="45">
      <c r="A27" s="459"/>
      <c r="B27" s="305" t="s">
        <v>2651</v>
      </c>
      <c r="C27" s="305" t="s">
        <v>1172</v>
      </c>
      <c r="D27" s="131"/>
      <c r="E27" s="326" t="s">
        <v>2652</v>
      </c>
      <c r="F27" s="179">
        <v>1</v>
      </c>
      <c r="G27" s="342"/>
      <c r="H27" s="315"/>
    </row>
    <row r="28" spans="1:8" ht="127.5">
      <c r="A28" s="459"/>
      <c r="B28" s="305" t="s">
        <v>2886</v>
      </c>
      <c r="C28" s="305" t="s">
        <v>1367</v>
      </c>
      <c r="D28" s="131"/>
      <c r="E28" s="305" t="s">
        <v>3403</v>
      </c>
      <c r="F28" s="179">
        <v>1</v>
      </c>
      <c r="G28" s="342"/>
      <c r="H28" s="315"/>
    </row>
    <row r="29" spans="1:8">
      <c r="A29" s="459"/>
      <c r="B29" s="305" t="s">
        <v>2655</v>
      </c>
      <c r="C29" s="305" t="s">
        <v>1172</v>
      </c>
      <c r="D29" s="131"/>
      <c r="E29" s="326" t="s">
        <v>2656</v>
      </c>
      <c r="F29" s="179">
        <v>1</v>
      </c>
      <c r="G29" s="342"/>
      <c r="H29" s="315"/>
    </row>
    <row r="30" spans="1:8" ht="30">
      <c r="A30" s="459"/>
      <c r="B30" s="305" t="s">
        <v>3404</v>
      </c>
      <c r="C30" s="305" t="s">
        <v>1325</v>
      </c>
      <c r="D30" s="131"/>
      <c r="E30" s="326" t="s">
        <v>3405</v>
      </c>
      <c r="F30" s="179">
        <v>1</v>
      </c>
      <c r="G30" s="342"/>
      <c r="H30" s="315"/>
    </row>
    <row r="31" spans="1:8" ht="30">
      <c r="A31" s="459"/>
      <c r="B31" s="305" t="s">
        <v>3406</v>
      </c>
      <c r="C31" s="305" t="s">
        <v>1172</v>
      </c>
      <c r="D31" s="131"/>
      <c r="E31" s="326" t="s">
        <v>3407</v>
      </c>
      <c r="F31" s="179">
        <v>1</v>
      </c>
      <c r="G31" s="342"/>
      <c r="H31" s="315"/>
    </row>
    <row r="32" spans="1:8" ht="165.75">
      <c r="A32" s="459"/>
      <c r="B32" s="305" t="s">
        <v>2657</v>
      </c>
      <c r="C32" s="305" t="s">
        <v>1367</v>
      </c>
      <c r="D32" s="131"/>
      <c r="E32" s="305" t="s">
        <v>3408</v>
      </c>
      <c r="F32" s="179"/>
      <c r="G32" s="342"/>
      <c r="H32" s="315"/>
    </row>
    <row r="33" spans="1:8" ht="60">
      <c r="A33" s="459"/>
      <c r="B33" s="305" t="s">
        <v>307</v>
      </c>
      <c r="C33" s="305" t="s">
        <v>1172</v>
      </c>
      <c r="D33" s="131"/>
      <c r="E33" s="326" t="s">
        <v>2658</v>
      </c>
      <c r="F33" s="179">
        <v>1</v>
      </c>
      <c r="G33" s="342"/>
      <c r="H33" s="315"/>
    </row>
    <row r="34" spans="1:8" ht="105">
      <c r="A34" s="459"/>
      <c r="B34" s="305" t="s">
        <v>3311</v>
      </c>
      <c r="C34" s="305" t="s">
        <v>1172</v>
      </c>
      <c r="D34" s="131"/>
      <c r="E34" s="326" t="s">
        <v>3409</v>
      </c>
      <c r="F34" s="179">
        <v>1</v>
      </c>
      <c r="G34" s="342"/>
      <c r="H34" s="315"/>
    </row>
    <row r="35" spans="1:8" ht="30">
      <c r="A35" s="459"/>
      <c r="B35" s="305" t="s">
        <v>1324</v>
      </c>
      <c r="C35" s="305" t="s">
        <v>1325</v>
      </c>
      <c r="D35" s="131"/>
      <c r="E35" s="326" t="s">
        <v>3410</v>
      </c>
      <c r="F35" s="179">
        <v>1</v>
      </c>
      <c r="G35" s="342"/>
      <c r="H35" s="315"/>
    </row>
    <row r="36" spans="1:8" ht="153">
      <c r="A36" s="459"/>
      <c r="B36" s="305" t="s">
        <v>3411</v>
      </c>
      <c r="C36" s="305" t="s">
        <v>1367</v>
      </c>
      <c r="D36" s="131"/>
      <c r="E36" s="305" t="s">
        <v>3412</v>
      </c>
      <c r="F36" s="179">
        <v>1</v>
      </c>
      <c r="G36" s="342"/>
      <c r="H36" s="315"/>
    </row>
    <row r="37" spans="1:8" ht="51">
      <c r="A37" s="459"/>
      <c r="B37" s="305" t="s">
        <v>3413</v>
      </c>
      <c r="C37" s="305" t="s">
        <v>1325</v>
      </c>
      <c r="D37" s="131"/>
      <c r="E37" s="305" t="s">
        <v>3414</v>
      </c>
      <c r="F37" s="179"/>
      <c r="G37" s="342"/>
      <c r="H37" s="315"/>
    </row>
    <row r="38" spans="1:8" ht="25.5">
      <c r="A38" s="459"/>
      <c r="B38" s="305" t="s">
        <v>3415</v>
      </c>
      <c r="C38" s="305" t="s">
        <v>1172</v>
      </c>
      <c r="D38" s="131"/>
      <c r="E38" s="305" t="s">
        <v>3416</v>
      </c>
      <c r="F38" s="179">
        <v>1</v>
      </c>
      <c r="G38" s="342"/>
      <c r="H38" s="315"/>
    </row>
    <row r="39" spans="1:8">
      <c r="A39" s="459"/>
      <c r="B39" s="305" t="s">
        <v>3417</v>
      </c>
      <c r="C39" s="305" t="s">
        <v>1325</v>
      </c>
      <c r="D39" s="131"/>
      <c r="E39" s="305" t="s">
        <v>3418</v>
      </c>
      <c r="F39" s="179"/>
      <c r="G39" s="342"/>
      <c r="H39" s="315"/>
    </row>
    <row r="40" spans="1:8" ht="51">
      <c r="A40" s="459"/>
      <c r="B40" s="305" t="s">
        <v>2663</v>
      </c>
      <c r="C40" s="305" t="s">
        <v>1176</v>
      </c>
      <c r="D40" s="131"/>
      <c r="E40" s="305" t="s">
        <v>3419</v>
      </c>
      <c r="F40" s="179">
        <v>1</v>
      </c>
      <c r="G40" s="342"/>
      <c r="H40" s="315"/>
    </row>
    <row r="41" spans="1:8" ht="25.5">
      <c r="A41" s="459"/>
      <c r="B41" s="305" t="s">
        <v>3420</v>
      </c>
      <c r="C41" s="305" t="s">
        <v>1325</v>
      </c>
      <c r="D41" s="131"/>
      <c r="E41" s="305" t="s">
        <v>3421</v>
      </c>
      <c r="F41" s="179"/>
      <c r="G41" s="342"/>
      <c r="H41" s="315"/>
    </row>
    <row r="42" spans="1:8" ht="25.5">
      <c r="A42" s="459"/>
      <c r="B42" s="305" t="s">
        <v>1381</v>
      </c>
      <c r="C42" s="305" t="s">
        <v>1172</v>
      </c>
      <c r="D42" s="131"/>
      <c r="E42" s="305" t="s">
        <v>3422</v>
      </c>
      <c r="F42" s="179">
        <v>1</v>
      </c>
      <c r="G42" s="342"/>
      <c r="H42" s="315"/>
    </row>
    <row r="43" spans="1:8" ht="25.5">
      <c r="A43" s="459"/>
      <c r="B43" s="305" t="s">
        <v>3423</v>
      </c>
      <c r="C43" s="305" t="s">
        <v>1325</v>
      </c>
      <c r="D43" s="131"/>
      <c r="E43" s="305" t="s">
        <v>3424</v>
      </c>
      <c r="F43" s="179"/>
      <c r="G43" s="342"/>
      <c r="H43" s="315"/>
    </row>
    <row r="44" spans="1:8" ht="25.5">
      <c r="A44" s="459"/>
      <c r="B44" s="305" t="s">
        <v>3425</v>
      </c>
      <c r="C44" s="305" t="s">
        <v>1325</v>
      </c>
      <c r="D44" s="131"/>
      <c r="E44" s="305" t="s">
        <v>3426</v>
      </c>
      <c r="F44" s="179">
        <v>1</v>
      </c>
      <c r="G44" s="342"/>
      <c r="H44" s="315"/>
    </row>
    <row r="45" spans="1:8">
      <c r="A45" s="459"/>
      <c r="B45" s="305" t="s">
        <v>3427</v>
      </c>
      <c r="C45" s="305" t="s">
        <v>1325</v>
      </c>
      <c r="D45" s="131"/>
      <c r="E45" s="305" t="s">
        <v>3428</v>
      </c>
      <c r="F45" s="179"/>
      <c r="G45" s="342"/>
      <c r="H45" s="315"/>
    </row>
    <row r="46" spans="1:8" ht="25.5">
      <c r="A46" s="459"/>
      <c r="B46" s="305" t="s">
        <v>3429</v>
      </c>
      <c r="C46" s="305" t="s">
        <v>1325</v>
      </c>
      <c r="D46" s="131"/>
      <c r="E46" s="305" t="s">
        <v>3430</v>
      </c>
      <c r="F46" s="179"/>
      <c r="G46" s="342"/>
      <c r="H46" s="315"/>
    </row>
    <row r="47" spans="1:8" ht="25.5">
      <c r="A47" s="459"/>
      <c r="B47" s="305" t="s">
        <v>3431</v>
      </c>
      <c r="C47" s="305" t="s">
        <v>1325</v>
      </c>
      <c r="D47" s="131"/>
      <c r="E47" s="305" t="s">
        <v>3432</v>
      </c>
      <c r="F47" s="179"/>
      <c r="G47" s="342"/>
      <c r="H47" s="315"/>
    </row>
    <row r="48" spans="1:8" ht="25.5">
      <c r="A48" s="459"/>
      <c r="B48" s="305" t="s">
        <v>3433</v>
      </c>
      <c r="C48" s="305" t="s">
        <v>1172</v>
      </c>
      <c r="D48" s="131"/>
      <c r="E48" s="305" t="s">
        <v>3434</v>
      </c>
      <c r="F48" s="179"/>
      <c r="G48" s="342"/>
      <c r="H48" s="315"/>
    </row>
    <row r="49" spans="1:8" ht="25.5">
      <c r="A49" s="459"/>
      <c r="B49" s="305" t="s">
        <v>3435</v>
      </c>
      <c r="C49" s="305" t="s">
        <v>1172</v>
      </c>
      <c r="D49" s="131"/>
      <c r="E49" s="305" t="s">
        <v>3436</v>
      </c>
      <c r="F49" s="179"/>
      <c r="G49" s="342"/>
      <c r="H49" s="315"/>
    </row>
    <row r="50" spans="1:8" ht="25.5">
      <c r="A50" s="459"/>
      <c r="B50" s="305" t="s">
        <v>3437</v>
      </c>
      <c r="C50" s="305" t="s">
        <v>1172</v>
      </c>
      <c r="D50" s="131"/>
      <c r="E50" s="305" t="s">
        <v>3438</v>
      </c>
      <c r="F50" s="179"/>
      <c r="G50" s="342"/>
      <c r="H50" s="315"/>
    </row>
    <row r="51" spans="1:8" ht="25.5">
      <c r="A51" s="459"/>
      <c r="B51" s="305" t="s">
        <v>3439</v>
      </c>
      <c r="C51" s="305" t="s">
        <v>1325</v>
      </c>
      <c r="D51" s="131"/>
      <c r="E51" s="305" t="s">
        <v>3440</v>
      </c>
      <c r="F51" s="179"/>
      <c r="G51" s="342"/>
      <c r="H51" s="315"/>
    </row>
    <row r="52" spans="1:8" ht="25.5">
      <c r="A52" s="459"/>
      <c r="B52" s="305" t="s">
        <v>3441</v>
      </c>
      <c r="C52" s="305" t="s">
        <v>1176</v>
      </c>
      <c r="D52" s="131"/>
      <c r="E52" s="305" t="s">
        <v>3442</v>
      </c>
      <c r="F52" s="179"/>
      <c r="G52" s="342"/>
      <c r="H52" s="315"/>
    </row>
    <row r="53" spans="1:8">
      <c r="A53" s="459"/>
      <c r="B53" s="305" t="s">
        <v>3160</v>
      </c>
      <c r="C53" s="305" t="s">
        <v>1176</v>
      </c>
      <c r="D53" s="131"/>
      <c r="E53" s="305" t="s">
        <v>3443</v>
      </c>
      <c r="F53" s="179">
        <v>1</v>
      </c>
      <c r="G53" s="342"/>
      <c r="H53" s="315"/>
    </row>
    <row r="54" spans="1:8" ht="38.25">
      <c r="A54" s="459"/>
      <c r="B54" s="305" t="s">
        <v>3444</v>
      </c>
      <c r="C54" s="305" t="s">
        <v>1325</v>
      </c>
      <c r="D54" s="131"/>
      <c r="E54" s="305" t="s">
        <v>3445</v>
      </c>
      <c r="F54" s="179">
        <v>1</v>
      </c>
      <c r="G54" s="342"/>
      <c r="H54" s="315"/>
    </row>
    <row r="55" spans="1:8" ht="51">
      <c r="A55" s="459"/>
      <c r="B55" s="305" t="s">
        <v>2675</v>
      </c>
      <c r="C55" s="305" t="s">
        <v>1172</v>
      </c>
      <c r="D55" s="131"/>
      <c r="E55" s="305" t="s">
        <v>2676</v>
      </c>
      <c r="F55" s="179">
        <v>1</v>
      </c>
      <c r="G55" s="342"/>
      <c r="H55" s="315"/>
    </row>
    <row r="56" spans="1:8">
      <c r="A56" s="459"/>
      <c r="B56" s="305" t="s">
        <v>3446</v>
      </c>
      <c r="C56" s="305" t="s">
        <v>1325</v>
      </c>
      <c r="D56" s="131"/>
      <c r="E56" s="305" t="s">
        <v>3447</v>
      </c>
      <c r="F56" s="179">
        <v>1</v>
      </c>
      <c r="G56" s="342"/>
      <c r="H56" s="315"/>
    </row>
    <row r="57" spans="1:8" ht="25.5">
      <c r="A57" s="459"/>
      <c r="B57" s="305" t="s">
        <v>2683</v>
      </c>
      <c r="C57" s="305" t="s">
        <v>1325</v>
      </c>
      <c r="D57" s="131"/>
      <c r="E57" s="305" t="s">
        <v>3448</v>
      </c>
      <c r="F57" s="179">
        <v>1</v>
      </c>
      <c r="G57" s="342"/>
      <c r="H57" s="315"/>
    </row>
    <row r="58" spans="1:8" ht="25.5">
      <c r="A58" s="459"/>
      <c r="B58" s="305" t="s">
        <v>3449</v>
      </c>
      <c r="C58" s="305" t="s">
        <v>1172</v>
      </c>
      <c r="D58" s="131"/>
      <c r="E58" s="305" t="s">
        <v>3450</v>
      </c>
      <c r="F58" s="179">
        <v>1</v>
      </c>
      <c r="G58" s="342"/>
      <c r="H58" s="315"/>
    </row>
    <row r="59" spans="1:8" ht="51.75" thickBot="1">
      <c r="A59" s="460"/>
      <c r="B59" s="307" t="s">
        <v>2685</v>
      </c>
      <c r="C59" s="307" t="s">
        <v>1172</v>
      </c>
      <c r="D59" s="312"/>
      <c r="E59" s="307" t="s">
        <v>3451</v>
      </c>
      <c r="F59" s="347">
        <v>1</v>
      </c>
      <c r="G59" s="343"/>
      <c r="H59" s="317"/>
    </row>
    <row r="60" spans="1:8" ht="25.5">
      <c r="A60" s="458" t="s">
        <v>3452</v>
      </c>
      <c r="B60" s="304" t="s">
        <v>307</v>
      </c>
      <c r="C60" s="304" t="s">
        <v>1172</v>
      </c>
      <c r="D60" s="318"/>
      <c r="E60" s="304" t="s">
        <v>3453</v>
      </c>
      <c r="F60" s="313"/>
      <c r="G60" s="341"/>
      <c r="H60" s="314"/>
    </row>
    <row r="61" spans="1:8">
      <c r="A61" s="459"/>
      <c r="B61" s="305" t="s">
        <v>1324</v>
      </c>
      <c r="C61" s="305" t="s">
        <v>1325</v>
      </c>
      <c r="D61" s="131"/>
      <c r="E61" s="305" t="s">
        <v>3454</v>
      </c>
      <c r="F61" s="306"/>
      <c r="G61" s="342"/>
      <c r="H61" s="315"/>
    </row>
    <row r="62" spans="1:8" ht="25.5">
      <c r="A62" s="459"/>
      <c r="B62" s="305" t="s">
        <v>1381</v>
      </c>
      <c r="C62" s="305" t="s">
        <v>1172</v>
      </c>
      <c r="D62" s="131"/>
      <c r="E62" s="305" t="s">
        <v>3363</v>
      </c>
      <c r="F62" s="306"/>
      <c r="G62" s="342"/>
      <c r="H62" s="315"/>
    </row>
    <row r="63" spans="1:8">
      <c r="A63" s="459"/>
      <c r="B63" s="305" t="s">
        <v>3455</v>
      </c>
      <c r="C63" s="305" t="s">
        <v>1172</v>
      </c>
      <c r="D63" s="131"/>
      <c r="E63" s="305" t="s">
        <v>3456</v>
      </c>
      <c r="F63" s="306"/>
      <c r="G63" s="342"/>
      <c r="H63" s="315"/>
    </row>
    <row r="64" spans="1:8">
      <c r="A64" s="459"/>
      <c r="B64" s="305" t="s">
        <v>3457</v>
      </c>
      <c r="C64" s="305" t="s">
        <v>1172</v>
      </c>
      <c r="D64" s="131"/>
      <c r="E64" s="305" t="s">
        <v>3458</v>
      </c>
      <c r="F64" s="306"/>
      <c r="G64" s="342"/>
      <c r="H64" s="315"/>
    </row>
    <row r="65" spans="1:8" ht="75.75" thickBot="1">
      <c r="A65" s="460"/>
      <c r="B65" s="307" t="s">
        <v>1131</v>
      </c>
      <c r="C65" s="307" t="s">
        <v>1176</v>
      </c>
      <c r="D65" s="312"/>
      <c r="E65" s="328" t="s">
        <v>3459</v>
      </c>
      <c r="F65" s="316"/>
      <c r="G65" s="343"/>
      <c r="H65" s="317"/>
    </row>
    <row r="66" spans="1:8" ht="45">
      <c r="A66" s="458" t="s">
        <v>3460</v>
      </c>
      <c r="B66" s="304" t="s">
        <v>3461</v>
      </c>
      <c r="C66" s="304" t="s">
        <v>1172</v>
      </c>
      <c r="D66" s="318"/>
      <c r="E66" s="325" t="s">
        <v>3462</v>
      </c>
      <c r="F66" s="345"/>
      <c r="G66" s="341"/>
      <c r="H66" s="314"/>
    </row>
    <row r="67" spans="1:8" ht="30">
      <c r="A67" s="459"/>
      <c r="B67" s="305" t="s">
        <v>3463</v>
      </c>
      <c r="C67" s="305" t="s">
        <v>1176</v>
      </c>
      <c r="D67" s="131"/>
      <c r="E67" s="326" t="s">
        <v>3464</v>
      </c>
      <c r="F67" s="179"/>
      <c r="G67" s="342"/>
      <c r="H67" s="315"/>
    </row>
    <row r="68" spans="1:8" ht="30">
      <c r="A68" s="459"/>
      <c r="B68" s="305" t="s">
        <v>3465</v>
      </c>
      <c r="C68" s="305" t="s">
        <v>1325</v>
      </c>
      <c r="D68" s="131"/>
      <c r="E68" s="326" t="s">
        <v>3466</v>
      </c>
      <c r="F68" s="179"/>
      <c r="G68" s="342"/>
      <c r="H68" s="315"/>
    </row>
    <row r="69" spans="1:8" ht="30">
      <c r="A69" s="459"/>
      <c r="B69" s="305" t="s">
        <v>3467</v>
      </c>
      <c r="C69" s="305" t="s">
        <v>1176</v>
      </c>
      <c r="D69" s="131"/>
      <c r="E69" s="326" t="s">
        <v>3468</v>
      </c>
      <c r="F69" s="179"/>
      <c r="G69" s="342"/>
      <c r="H69" s="315"/>
    </row>
    <row r="70" spans="1:8" ht="30">
      <c r="A70" s="459"/>
      <c r="B70" s="305" t="s">
        <v>3469</v>
      </c>
      <c r="C70" s="305" t="s">
        <v>1325</v>
      </c>
      <c r="D70" s="131"/>
      <c r="E70" s="326" t="s">
        <v>3470</v>
      </c>
      <c r="F70" s="179"/>
      <c r="G70" s="342"/>
      <c r="H70" s="315"/>
    </row>
    <row r="71" spans="1:8" ht="30">
      <c r="A71" s="459"/>
      <c r="B71" s="305" t="s">
        <v>3471</v>
      </c>
      <c r="C71" s="305" t="s">
        <v>1172</v>
      </c>
      <c r="D71" s="131"/>
      <c r="E71" s="326" t="s">
        <v>3472</v>
      </c>
      <c r="F71" s="179"/>
      <c r="G71" s="342"/>
      <c r="H71" s="315"/>
    </row>
    <row r="72" spans="1:8">
      <c r="A72" s="459"/>
      <c r="B72" s="305" t="s">
        <v>3473</v>
      </c>
      <c r="C72" s="305" t="s">
        <v>1325</v>
      </c>
      <c r="D72" s="131"/>
      <c r="E72" s="326" t="s">
        <v>3474</v>
      </c>
      <c r="F72" s="179"/>
      <c r="G72" s="342"/>
      <c r="H72" s="315"/>
    </row>
    <row r="73" spans="1:8">
      <c r="A73" s="459"/>
      <c r="B73" s="305" t="s">
        <v>307</v>
      </c>
      <c r="C73" s="305" t="s">
        <v>1172</v>
      </c>
      <c r="D73" s="131"/>
      <c r="E73" s="326" t="s">
        <v>3475</v>
      </c>
      <c r="F73" s="179"/>
      <c r="G73" s="342"/>
      <c r="H73" s="315"/>
    </row>
    <row r="74" spans="1:8" ht="30">
      <c r="A74" s="459"/>
      <c r="B74" s="305" t="s">
        <v>3476</v>
      </c>
      <c r="C74" s="305" t="s">
        <v>1172</v>
      </c>
      <c r="D74" s="131"/>
      <c r="E74" s="326" t="s">
        <v>3477</v>
      </c>
      <c r="F74" s="179"/>
      <c r="G74" s="342"/>
      <c r="H74" s="315"/>
    </row>
    <row r="75" spans="1:8">
      <c r="A75" s="459"/>
      <c r="B75" s="305" t="s">
        <v>3478</v>
      </c>
      <c r="C75" s="305" t="s">
        <v>1325</v>
      </c>
      <c r="D75" s="131"/>
      <c r="E75" s="326" t="s">
        <v>3479</v>
      </c>
      <c r="F75" s="179"/>
      <c r="G75" s="342"/>
      <c r="H75" s="315"/>
    </row>
    <row r="76" spans="1:8">
      <c r="A76" s="459"/>
      <c r="B76" s="305" t="s">
        <v>3480</v>
      </c>
      <c r="C76" s="305" t="s">
        <v>1176</v>
      </c>
      <c r="D76" s="131"/>
      <c r="E76" s="326" t="s">
        <v>3481</v>
      </c>
      <c r="F76" s="179"/>
      <c r="G76" s="342"/>
      <c r="H76" s="315"/>
    </row>
    <row r="77" spans="1:8">
      <c r="A77" s="459"/>
      <c r="B77" s="305" t="s">
        <v>3482</v>
      </c>
      <c r="C77" s="305" t="s">
        <v>1325</v>
      </c>
      <c r="D77" s="131"/>
      <c r="E77" s="326" t="s">
        <v>3483</v>
      </c>
      <c r="F77" s="179"/>
      <c r="G77" s="342"/>
      <c r="H77" s="315"/>
    </row>
    <row r="78" spans="1:8" ht="30">
      <c r="A78" s="459"/>
      <c r="B78" s="305" t="s">
        <v>3484</v>
      </c>
      <c r="C78" s="305" t="s">
        <v>1172</v>
      </c>
      <c r="D78" s="131"/>
      <c r="E78" s="326" t="s">
        <v>3485</v>
      </c>
      <c r="F78" s="179"/>
      <c r="G78" s="342"/>
      <c r="H78" s="315"/>
    </row>
    <row r="79" spans="1:8">
      <c r="A79" s="459"/>
      <c r="B79" s="305" t="s">
        <v>3486</v>
      </c>
      <c r="C79" s="305" t="s">
        <v>1172</v>
      </c>
      <c r="D79" s="131"/>
      <c r="E79" s="326" t="s">
        <v>3487</v>
      </c>
      <c r="F79" s="179"/>
      <c r="G79" s="342"/>
      <c r="H79" s="315"/>
    </row>
    <row r="80" spans="1:8" ht="25.5" customHeight="1">
      <c r="A80" s="459"/>
      <c r="B80" s="305" t="s">
        <v>3488</v>
      </c>
      <c r="C80" s="305" t="s">
        <v>1325</v>
      </c>
      <c r="D80" s="131"/>
      <c r="E80" s="305" t="s">
        <v>3489</v>
      </c>
      <c r="F80" s="179"/>
      <c r="G80" s="342"/>
      <c r="H80" s="315"/>
    </row>
    <row r="81" spans="1:8" ht="30">
      <c r="A81" s="459"/>
      <c r="B81" s="305" t="s">
        <v>3490</v>
      </c>
      <c r="C81" s="305" t="s">
        <v>1325</v>
      </c>
      <c r="D81" s="131"/>
      <c r="E81" s="326" t="s">
        <v>3491</v>
      </c>
      <c r="F81" s="179"/>
      <c r="G81" s="342"/>
      <c r="H81" s="315"/>
    </row>
    <row r="82" spans="1:8" ht="30">
      <c r="A82" s="459"/>
      <c r="B82" s="305" t="s">
        <v>3492</v>
      </c>
      <c r="C82" s="305" t="s">
        <v>1325</v>
      </c>
      <c r="D82" s="131"/>
      <c r="E82" s="326" t="s">
        <v>3493</v>
      </c>
      <c r="F82" s="179"/>
      <c r="G82" s="342"/>
      <c r="H82" s="315"/>
    </row>
    <row r="83" spans="1:8">
      <c r="A83" s="459"/>
      <c r="B83" s="305" t="s">
        <v>3494</v>
      </c>
      <c r="C83" s="305" t="s">
        <v>1172</v>
      </c>
      <c r="D83" s="131"/>
      <c r="E83" s="326" t="s">
        <v>3456</v>
      </c>
      <c r="F83" s="179"/>
      <c r="G83" s="342"/>
      <c r="H83" s="315"/>
    </row>
    <row r="84" spans="1:8">
      <c r="A84" s="459"/>
      <c r="B84" s="305" t="s">
        <v>3495</v>
      </c>
      <c r="C84" s="305" t="s">
        <v>1172</v>
      </c>
      <c r="D84" s="131"/>
      <c r="E84" s="326" t="s">
        <v>3496</v>
      </c>
      <c r="F84" s="179"/>
      <c r="G84" s="342"/>
      <c r="H84" s="315"/>
    </row>
    <row r="85" spans="1:8" ht="153">
      <c r="A85" s="459"/>
      <c r="B85" s="305" t="s">
        <v>3497</v>
      </c>
      <c r="C85" s="305" t="s">
        <v>1367</v>
      </c>
      <c r="D85" s="131"/>
      <c r="E85" s="305" t="s">
        <v>3498</v>
      </c>
      <c r="F85" s="179"/>
      <c r="G85" s="342"/>
      <c r="H85" s="315"/>
    </row>
    <row r="86" spans="1:8">
      <c r="A86" s="459"/>
      <c r="B86" s="305" t="s">
        <v>3499</v>
      </c>
      <c r="C86" s="305" t="s">
        <v>1325</v>
      </c>
      <c r="D86" s="131"/>
      <c r="E86" s="326" t="s">
        <v>3500</v>
      </c>
      <c r="F86" s="179"/>
      <c r="G86" s="342"/>
      <c r="H86" s="315"/>
    </row>
    <row r="87" spans="1:8" ht="30">
      <c r="A87" s="459"/>
      <c r="B87" s="305" t="s">
        <v>1381</v>
      </c>
      <c r="C87" s="305" t="s">
        <v>1172</v>
      </c>
      <c r="D87" s="131"/>
      <c r="E87" s="326" t="s">
        <v>3363</v>
      </c>
      <c r="F87" s="179"/>
      <c r="G87" s="342"/>
      <c r="H87" s="315"/>
    </row>
    <row r="88" spans="1:8" ht="30">
      <c r="A88" s="459"/>
      <c r="B88" s="305" t="s">
        <v>2959</v>
      </c>
      <c r="C88" s="305" t="s">
        <v>1172</v>
      </c>
      <c r="D88" s="131"/>
      <c r="E88" s="326" t="s">
        <v>3501</v>
      </c>
      <c r="F88" s="179"/>
      <c r="G88" s="342"/>
      <c r="H88" s="315"/>
    </row>
    <row r="89" spans="1:8">
      <c r="A89" s="459"/>
      <c r="B89" s="305" t="s">
        <v>3502</v>
      </c>
      <c r="C89" s="305" t="s">
        <v>1325</v>
      </c>
      <c r="D89" s="131"/>
      <c r="E89" s="326" t="s">
        <v>3503</v>
      </c>
      <c r="F89" s="179"/>
      <c r="G89" s="342"/>
      <c r="H89" s="315"/>
    </row>
    <row r="90" spans="1:8" ht="30">
      <c r="A90" s="459"/>
      <c r="B90" s="305" t="s">
        <v>3504</v>
      </c>
      <c r="C90" s="305" t="s">
        <v>1172</v>
      </c>
      <c r="D90" s="131"/>
      <c r="E90" s="326" t="s">
        <v>3505</v>
      </c>
      <c r="F90" s="179"/>
      <c r="G90" s="342"/>
      <c r="H90" s="315"/>
    </row>
    <row r="91" spans="1:8" ht="30">
      <c r="A91" s="459"/>
      <c r="B91" s="305" t="s">
        <v>3506</v>
      </c>
      <c r="C91" s="305" t="s">
        <v>1172</v>
      </c>
      <c r="D91" s="131"/>
      <c r="E91" s="326" t="s">
        <v>3507</v>
      </c>
      <c r="F91" s="179"/>
      <c r="G91" s="342"/>
      <c r="H91" s="315"/>
    </row>
    <row r="92" spans="1:8">
      <c r="A92" s="459"/>
      <c r="B92" s="305" t="s">
        <v>3508</v>
      </c>
      <c r="C92" s="305" t="s">
        <v>1325</v>
      </c>
      <c r="D92" s="131"/>
      <c r="E92" s="326" t="s">
        <v>3509</v>
      </c>
      <c r="F92" s="179"/>
      <c r="G92" s="342"/>
      <c r="H92" s="315"/>
    </row>
    <row r="93" spans="1:8" ht="30">
      <c r="A93" s="459"/>
      <c r="B93" s="305" t="s">
        <v>3510</v>
      </c>
      <c r="C93" s="305" t="s">
        <v>1172</v>
      </c>
      <c r="D93" s="131"/>
      <c r="E93" s="326" t="s">
        <v>3511</v>
      </c>
      <c r="F93" s="179"/>
      <c r="G93" s="342"/>
      <c r="H93" s="315"/>
    </row>
    <row r="94" spans="1:8">
      <c r="A94" s="459"/>
      <c r="B94" s="305" t="s">
        <v>3512</v>
      </c>
      <c r="C94" s="305" t="s">
        <v>1325</v>
      </c>
      <c r="D94" s="131"/>
      <c r="E94" s="326" t="s">
        <v>3513</v>
      </c>
      <c r="F94" s="179"/>
      <c r="G94" s="342"/>
      <c r="H94" s="315"/>
    </row>
    <row r="95" spans="1:8" ht="30">
      <c r="A95" s="459"/>
      <c r="B95" s="305" t="s">
        <v>3514</v>
      </c>
      <c r="C95" s="305" t="s">
        <v>1172</v>
      </c>
      <c r="D95" s="131"/>
      <c r="E95" s="326" t="s">
        <v>3515</v>
      </c>
      <c r="F95" s="179"/>
      <c r="G95" s="342"/>
      <c r="H95" s="315"/>
    </row>
    <row r="96" spans="1:8">
      <c r="A96" s="459"/>
      <c r="B96" s="305" t="s">
        <v>3516</v>
      </c>
      <c r="C96" s="305" t="s">
        <v>1325</v>
      </c>
      <c r="D96" s="131"/>
      <c r="E96" s="326" t="s">
        <v>3517</v>
      </c>
      <c r="F96" s="179"/>
      <c r="G96" s="342"/>
      <c r="H96" s="315"/>
    </row>
    <row r="97" spans="1:8" ht="30">
      <c r="A97" s="459"/>
      <c r="B97" s="305" t="s">
        <v>3518</v>
      </c>
      <c r="C97" s="305" t="s">
        <v>1176</v>
      </c>
      <c r="D97" s="131"/>
      <c r="E97" s="326" t="s">
        <v>3519</v>
      </c>
      <c r="F97" s="179"/>
      <c r="G97" s="342"/>
      <c r="H97" s="315"/>
    </row>
    <row r="98" spans="1:8" ht="30">
      <c r="A98" s="459"/>
      <c r="B98" s="305" t="s">
        <v>3520</v>
      </c>
      <c r="C98" s="305" t="s">
        <v>1325</v>
      </c>
      <c r="D98" s="131"/>
      <c r="E98" s="326" t="s">
        <v>3521</v>
      </c>
      <c r="F98" s="179"/>
      <c r="G98" s="342"/>
      <c r="H98" s="315"/>
    </row>
    <row r="99" spans="1:8">
      <c r="A99" s="459"/>
      <c r="B99" s="305" t="s">
        <v>3522</v>
      </c>
      <c r="C99" s="305" t="s">
        <v>1172</v>
      </c>
      <c r="D99" s="131"/>
      <c r="E99" s="326" t="s">
        <v>3523</v>
      </c>
      <c r="F99" s="179"/>
      <c r="G99" s="342"/>
      <c r="H99" s="315"/>
    </row>
    <row r="100" spans="1:8" ht="30">
      <c r="A100" s="459"/>
      <c r="B100" s="305" t="s">
        <v>3524</v>
      </c>
      <c r="C100" s="305" t="s">
        <v>1172</v>
      </c>
      <c r="D100" s="131"/>
      <c r="E100" s="326" t="s">
        <v>3525</v>
      </c>
      <c r="F100" s="179"/>
      <c r="G100" s="342"/>
      <c r="H100" s="315"/>
    </row>
    <row r="101" spans="1:8" ht="30">
      <c r="A101" s="459"/>
      <c r="B101" s="305" t="s">
        <v>3526</v>
      </c>
      <c r="C101" s="305" t="s">
        <v>1172</v>
      </c>
      <c r="D101" s="131"/>
      <c r="E101" s="326" t="s">
        <v>3527</v>
      </c>
      <c r="F101" s="179"/>
      <c r="G101" s="342"/>
      <c r="H101" s="315"/>
    </row>
    <row r="102" spans="1:8" ht="30.75" thickBot="1">
      <c r="A102" s="460"/>
      <c r="B102" s="307" t="s">
        <v>3528</v>
      </c>
      <c r="C102" s="307" t="s">
        <v>1172</v>
      </c>
      <c r="D102" s="312"/>
      <c r="E102" s="327" t="s">
        <v>3529</v>
      </c>
      <c r="F102" s="347"/>
      <c r="G102" s="343"/>
      <c r="H102" s="317"/>
    </row>
    <row r="103" spans="1:8">
      <c r="A103" s="458" t="s">
        <v>3530</v>
      </c>
      <c r="B103" s="304" t="s">
        <v>3531</v>
      </c>
      <c r="C103" s="304" t="s">
        <v>1172</v>
      </c>
      <c r="D103" s="318"/>
      <c r="E103" s="329" t="s">
        <v>3532</v>
      </c>
      <c r="F103" s="313"/>
      <c r="G103" s="341"/>
      <c r="H103" s="314"/>
    </row>
    <row r="104" spans="1:8">
      <c r="A104" s="459"/>
      <c r="B104" s="305" t="s">
        <v>3533</v>
      </c>
      <c r="C104" s="305" t="s">
        <v>1172</v>
      </c>
      <c r="D104" s="131"/>
      <c r="E104" s="330" t="s">
        <v>3534</v>
      </c>
      <c r="F104" s="306"/>
      <c r="G104" s="342"/>
      <c r="H104" s="315"/>
    </row>
    <row r="105" spans="1:8">
      <c r="A105" s="459"/>
      <c r="B105" s="305" t="s">
        <v>3535</v>
      </c>
      <c r="C105" s="305" t="s">
        <v>1172</v>
      </c>
      <c r="D105" s="131"/>
      <c r="E105" s="330" t="s">
        <v>3536</v>
      </c>
      <c r="F105" s="306"/>
      <c r="G105" s="342"/>
      <c r="H105" s="315"/>
    </row>
    <row r="106" spans="1:8">
      <c r="A106" s="459"/>
      <c r="B106" s="305" t="s">
        <v>3537</v>
      </c>
      <c r="C106" s="305" t="s">
        <v>1172</v>
      </c>
      <c r="D106" s="131"/>
      <c r="E106" s="330" t="s">
        <v>3538</v>
      </c>
      <c r="F106" s="306"/>
      <c r="G106" s="342"/>
      <c r="H106" s="315"/>
    </row>
    <row r="107" spans="1:8">
      <c r="A107" s="459"/>
      <c r="B107" s="305" t="s">
        <v>3539</v>
      </c>
      <c r="C107" s="305" t="s">
        <v>1172</v>
      </c>
      <c r="D107" s="131"/>
      <c r="E107" s="330" t="s">
        <v>3540</v>
      </c>
      <c r="F107" s="306"/>
      <c r="G107" s="342"/>
      <c r="H107" s="315"/>
    </row>
    <row r="108" spans="1:8" ht="30">
      <c r="A108" s="459"/>
      <c r="B108" s="305" t="s">
        <v>3541</v>
      </c>
      <c r="C108" s="305" t="s">
        <v>1172</v>
      </c>
      <c r="D108" s="131"/>
      <c r="E108" s="331" t="s">
        <v>3542</v>
      </c>
      <c r="F108" s="306"/>
      <c r="G108" s="342"/>
      <c r="H108" s="315"/>
    </row>
    <row r="109" spans="1:8">
      <c r="A109" s="459"/>
      <c r="B109" s="305" t="s">
        <v>3543</v>
      </c>
      <c r="C109" s="305" t="s">
        <v>1172</v>
      </c>
      <c r="D109" s="131"/>
      <c r="E109" s="330" t="s">
        <v>3544</v>
      </c>
      <c r="F109" s="306"/>
      <c r="G109" s="342"/>
      <c r="H109" s="315"/>
    </row>
    <row r="110" spans="1:8" ht="140.25">
      <c r="A110" s="459"/>
      <c r="B110" s="305" t="s">
        <v>3545</v>
      </c>
      <c r="C110" s="305" t="s">
        <v>1367</v>
      </c>
      <c r="D110" s="131"/>
      <c r="E110" s="305" t="s">
        <v>3546</v>
      </c>
      <c r="F110" s="306"/>
      <c r="G110" s="342"/>
      <c r="H110" s="315"/>
    </row>
    <row r="111" spans="1:8" ht="33.75" customHeight="1">
      <c r="A111" s="459"/>
      <c r="B111" s="305" t="s">
        <v>3415</v>
      </c>
      <c r="C111" s="305" t="s">
        <v>1172</v>
      </c>
      <c r="D111" s="131"/>
      <c r="E111" s="348" t="s">
        <v>3547</v>
      </c>
      <c r="F111" s="306"/>
      <c r="G111" s="342"/>
      <c r="H111" s="315"/>
    </row>
    <row r="112" spans="1:8">
      <c r="A112" s="459"/>
      <c r="B112" s="305" t="s">
        <v>3548</v>
      </c>
      <c r="C112" s="305" t="s">
        <v>1176</v>
      </c>
      <c r="D112" s="131"/>
      <c r="E112" s="349" t="s">
        <v>3549</v>
      </c>
      <c r="F112" s="306"/>
      <c r="G112" s="342"/>
      <c r="H112" s="315"/>
    </row>
    <row r="113" spans="1:8" ht="30">
      <c r="A113" s="459"/>
      <c r="B113" s="305" t="s">
        <v>3550</v>
      </c>
      <c r="C113" s="305" t="s">
        <v>1172</v>
      </c>
      <c r="D113" s="131"/>
      <c r="E113" s="331" t="s">
        <v>3551</v>
      </c>
      <c r="F113" s="306"/>
      <c r="G113" s="342"/>
      <c r="H113" s="315"/>
    </row>
    <row r="114" spans="1:8" ht="30">
      <c r="A114" s="459"/>
      <c r="B114" s="305" t="s">
        <v>3552</v>
      </c>
      <c r="C114" s="305" t="s">
        <v>1325</v>
      </c>
      <c r="D114" s="131"/>
      <c r="E114" s="331" t="s">
        <v>3553</v>
      </c>
      <c r="F114" s="306"/>
      <c r="G114" s="342"/>
      <c r="H114" s="315"/>
    </row>
    <row r="115" spans="1:8" ht="114.75">
      <c r="A115" s="459"/>
      <c r="B115" s="305" t="s">
        <v>3554</v>
      </c>
      <c r="C115" s="305" t="s">
        <v>1367</v>
      </c>
      <c r="D115" s="131"/>
      <c r="E115" s="305" t="s">
        <v>3555</v>
      </c>
      <c r="F115" s="306">
        <v>1</v>
      </c>
      <c r="G115" s="342"/>
      <c r="H115" s="315"/>
    </row>
    <row r="116" spans="1:8" ht="45">
      <c r="A116" s="459"/>
      <c r="B116" s="305" t="s">
        <v>3147</v>
      </c>
      <c r="C116" s="305" t="s">
        <v>1172</v>
      </c>
      <c r="D116" s="131"/>
      <c r="E116" s="331" t="s">
        <v>3556</v>
      </c>
      <c r="F116" s="306"/>
      <c r="G116" s="342"/>
      <c r="H116" s="315"/>
    </row>
    <row r="117" spans="1:8" ht="45">
      <c r="A117" s="459"/>
      <c r="B117" s="305" t="s">
        <v>3557</v>
      </c>
      <c r="C117" s="305" t="s">
        <v>1176</v>
      </c>
      <c r="D117" s="131"/>
      <c r="E117" s="331" t="s">
        <v>3558</v>
      </c>
      <c r="F117" s="306"/>
      <c r="G117" s="342"/>
      <c r="H117" s="315"/>
    </row>
    <row r="118" spans="1:8" ht="127.5">
      <c r="A118" s="459"/>
      <c r="B118" s="305" t="s">
        <v>3559</v>
      </c>
      <c r="C118" s="305" t="s">
        <v>1367</v>
      </c>
      <c r="D118" s="131"/>
      <c r="E118" s="305" t="s">
        <v>3560</v>
      </c>
      <c r="F118" s="306">
        <v>1</v>
      </c>
      <c r="G118" s="342"/>
      <c r="H118" s="315"/>
    </row>
    <row r="119" spans="1:8">
      <c r="A119" s="459"/>
      <c r="B119" s="305" t="s">
        <v>3561</v>
      </c>
      <c r="C119" s="305" t="s">
        <v>1325</v>
      </c>
      <c r="D119" s="131"/>
      <c r="E119" s="330" t="s">
        <v>3562</v>
      </c>
      <c r="F119" s="306">
        <v>1</v>
      </c>
      <c r="G119" s="342"/>
      <c r="H119" s="315"/>
    </row>
    <row r="120" spans="1:8">
      <c r="A120" s="459"/>
      <c r="B120" s="305" t="s">
        <v>1381</v>
      </c>
      <c r="C120" s="305" t="s">
        <v>1172</v>
      </c>
      <c r="D120" s="131"/>
      <c r="E120" s="330" t="s">
        <v>3422</v>
      </c>
      <c r="F120" s="306"/>
      <c r="G120" s="342"/>
      <c r="H120" s="315"/>
    </row>
    <row r="121" spans="1:8">
      <c r="A121" s="459"/>
      <c r="B121" s="305" t="s">
        <v>3563</v>
      </c>
      <c r="C121" s="305" t="s">
        <v>1172</v>
      </c>
      <c r="D121" s="131"/>
      <c r="E121" s="330" t="s">
        <v>3564</v>
      </c>
      <c r="F121" s="306"/>
      <c r="G121" s="342"/>
      <c r="H121" s="315"/>
    </row>
    <row r="122" spans="1:8">
      <c r="A122" s="459"/>
      <c r="B122" s="305" t="s">
        <v>1383</v>
      </c>
      <c r="C122" s="305" t="s">
        <v>1172</v>
      </c>
      <c r="D122" s="131"/>
      <c r="E122" s="330" t="s">
        <v>3565</v>
      </c>
      <c r="F122" s="306"/>
      <c r="G122" s="342"/>
      <c r="H122" s="315"/>
    </row>
    <row r="123" spans="1:8" ht="127.5">
      <c r="A123" s="459"/>
      <c r="B123" s="305" t="s">
        <v>3566</v>
      </c>
      <c r="C123" s="305" t="s">
        <v>1367</v>
      </c>
      <c r="D123" s="131"/>
      <c r="E123" s="305" t="s">
        <v>3567</v>
      </c>
      <c r="F123" s="306"/>
      <c r="G123" s="342"/>
      <c r="H123" s="315"/>
    </row>
    <row r="124" spans="1:8">
      <c r="A124" s="459"/>
      <c r="B124" s="305" t="s">
        <v>3568</v>
      </c>
      <c r="C124" s="305" t="s">
        <v>1176</v>
      </c>
      <c r="D124" s="131"/>
      <c r="E124" s="331" t="s">
        <v>3569</v>
      </c>
      <c r="F124" s="306"/>
      <c r="G124" s="342"/>
      <c r="H124" s="315"/>
    </row>
    <row r="125" spans="1:8" ht="30">
      <c r="A125" s="459"/>
      <c r="B125" s="305" t="s">
        <v>3570</v>
      </c>
      <c r="C125" s="305" t="s">
        <v>1172</v>
      </c>
      <c r="D125" s="131"/>
      <c r="E125" s="331" t="s">
        <v>3571</v>
      </c>
      <c r="F125" s="306"/>
      <c r="G125" s="342"/>
      <c r="H125" s="315"/>
    </row>
    <row r="126" spans="1:8">
      <c r="A126" s="459"/>
      <c r="B126" s="305" t="s">
        <v>3572</v>
      </c>
      <c r="C126" s="305" t="s">
        <v>1172</v>
      </c>
      <c r="D126" s="131"/>
      <c r="E126" s="331" t="s">
        <v>3573</v>
      </c>
      <c r="F126" s="306"/>
      <c r="G126" s="342"/>
      <c r="H126" s="315"/>
    </row>
    <row r="127" spans="1:8" ht="30">
      <c r="A127" s="459"/>
      <c r="B127" s="305" t="s">
        <v>3574</v>
      </c>
      <c r="C127" s="305" t="s">
        <v>1172</v>
      </c>
      <c r="D127" s="131"/>
      <c r="E127" s="331" t="s">
        <v>3575</v>
      </c>
      <c r="F127" s="306"/>
      <c r="G127" s="342"/>
      <c r="H127" s="315"/>
    </row>
    <row r="128" spans="1:8">
      <c r="A128" s="459"/>
      <c r="B128" s="305" t="s">
        <v>3160</v>
      </c>
      <c r="C128" s="305" t="s">
        <v>1176</v>
      </c>
      <c r="D128" s="131"/>
      <c r="E128" s="331" t="s">
        <v>3576</v>
      </c>
      <c r="F128" s="306">
        <v>1</v>
      </c>
      <c r="G128" s="342"/>
      <c r="H128" s="315"/>
    </row>
    <row r="129" spans="1:8" ht="30.75" thickBot="1">
      <c r="A129" s="460"/>
      <c r="B129" s="307" t="s">
        <v>3577</v>
      </c>
      <c r="C129" s="307" t="s">
        <v>1172</v>
      </c>
      <c r="D129" s="312"/>
      <c r="E129" s="328" t="s">
        <v>3578</v>
      </c>
      <c r="F129" s="316"/>
      <c r="G129" s="343"/>
      <c r="H129" s="317"/>
    </row>
    <row r="130" spans="1:8">
      <c r="A130" s="458" t="s">
        <v>248</v>
      </c>
      <c r="B130" s="304" t="s">
        <v>3579</v>
      </c>
      <c r="C130" s="304" t="s">
        <v>1172</v>
      </c>
      <c r="D130" s="319"/>
      <c r="E130" s="325" t="s">
        <v>3580</v>
      </c>
      <c r="F130" s="320"/>
      <c r="G130" s="320"/>
      <c r="H130" s="320"/>
    </row>
    <row r="131" spans="1:8">
      <c r="A131" s="459"/>
      <c r="B131" s="305" t="s">
        <v>3581</v>
      </c>
      <c r="C131" s="305" t="s">
        <v>3082</v>
      </c>
      <c r="D131" s="321"/>
      <c r="E131" s="326" t="s">
        <v>3582</v>
      </c>
      <c r="F131" s="322"/>
      <c r="G131" s="322"/>
      <c r="H131" s="322"/>
    </row>
    <row r="132" spans="1:8">
      <c r="A132" s="459"/>
      <c r="B132" s="305" t="s">
        <v>3583</v>
      </c>
      <c r="C132" s="305" t="s">
        <v>1172</v>
      </c>
      <c r="D132" s="321"/>
      <c r="E132" s="326" t="s">
        <v>3584</v>
      </c>
      <c r="F132" s="322"/>
      <c r="G132" s="322"/>
      <c r="H132" s="322"/>
    </row>
    <row r="133" spans="1:8">
      <c r="A133" s="459"/>
      <c r="B133" s="305" t="s">
        <v>3585</v>
      </c>
      <c r="C133" s="305" t="s">
        <v>268</v>
      </c>
      <c r="D133" s="321"/>
      <c r="E133" s="326" t="s">
        <v>3586</v>
      </c>
      <c r="F133" s="322"/>
      <c r="G133" s="322"/>
      <c r="H133" s="322"/>
    </row>
    <row r="134" spans="1:8">
      <c r="A134" s="459"/>
      <c r="B134" s="305" t="s">
        <v>3587</v>
      </c>
      <c r="C134" s="305" t="s">
        <v>268</v>
      </c>
      <c r="D134" s="321"/>
      <c r="E134" s="326" t="s">
        <v>3588</v>
      </c>
      <c r="F134" s="322"/>
      <c r="G134" s="322"/>
      <c r="H134" s="322"/>
    </row>
    <row r="135" spans="1:8">
      <c r="A135" s="459"/>
      <c r="B135" s="305" t="s">
        <v>3589</v>
      </c>
      <c r="C135" s="305" t="s">
        <v>1172</v>
      </c>
      <c r="D135" s="321"/>
      <c r="E135" s="326" t="s">
        <v>3590</v>
      </c>
      <c r="F135" s="322"/>
      <c r="G135" s="322"/>
      <c r="H135" s="322"/>
    </row>
    <row r="136" spans="1:8">
      <c r="A136" s="459"/>
      <c r="B136" s="305" t="s">
        <v>3591</v>
      </c>
      <c r="C136" s="305" t="s">
        <v>3082</v>
      </c>
      <c r="D136" s="321"/>
      <c r="E136" s="326" t="s">
        <v>3592</v>
      </c>
      <c r="F136" s="322"/>
      <c r="G136" s="322"/>
      <c r="H136" s="322"/>
    </row>
    <row r="137" spans="1:8" ht="30">
      <c r="A137" s="459"/>
      <c r="B137" s="305" t="s">
        <v>1381</v>
      </c>
      <c r="C137" s="305" t="s">
        <v>1172</v>
      </c>
      <c r="D137" s="321"/>
      <c r="E137" s="326" t="s">
        <v>3422</v>
      </c>
      <c r="F137" s="322"/>
      <c r="G137" s="322"/>
      <c r="H137" s="322"/>
    </row>
    <row r="138" spans="1:8">
      <c r="A138" s="459"/>
      <c r="B138" s="305" t="s">
        <v>3593</v>
      </c>
      <c r="C138" s="305" t="s">
        <v>3082</v>
      </c>
      <c r="D138" s="321"/>
      <c r="E138" s="326" t="s">
        <v>3594</v>
      </c>
      <c r="F138" s="322"/>
      <c r="G138" s="322"/>
      <c r="H138" s="322"/>
    </row>
    <row r="139" spans="1:8">
      <c r="A139" s="459"/>
      <c r="B139" s="305" t="s">
        <v>3595</v>
      </c>
      <c r="C139" s="305" t="s">
        <v>2951</v>
      </c>
      <c r="D139" s="321"/>
      <c r="E139" s="321" t="s">
        <v>3596</v>
      </c>
      <c r="F139" s="322"/>
      <c r="G139" s="322"/>
      <c r="H139" s="322"/>
    </row>
    <row r="140" spans="1:8">
      <c r="A140" s="459"/>
      <c r="B140" s="305" t="s">
        <v>3597</v>
      </c>
      <c r="C140" s="305" t="s">
        <v>1176</v>
      </c>
      <c r="D140" s="321"/>
      <c r="E140" s="321" t="s">
        <v>3598</v>
      </c>
      <c r="F140" s="322"/>
      <c r="G140" s="322"/>
      <c r="H140" s="322"/>
    </row>
    <row r="141" spans="1:8">
      <c r="A141" s="459"/>
      <c r="B141" s="305" t="s">
        <v>3599</v>
      </c>
      <c r="C141" s="305" t="s">
        <v>268</v>
      </c>
      <c r="D141" s="321"/>
      <c r="E141" s="321" t="s">
        <v>3600</v>
      </c>
      <c r="F141" s="322"/>
      <c r="G141" s="322"/>
      <c r="H141" s="322"/>
    </row>
    <row r="142" spans="1:8">
      <c r="A142" s="459"/>
      <c r="B142" s="305" t="s">
        <v>3601</v>
      </c>
      <c r="C142" s="305" t="s">
        <v>268</v>
      </c>
      <c r="D142" s="321"/>
      <c r="E142" s="321" t="s">
        <v>3602</v>
      </c>
      <c r="F142" s="322"/>
      <c r="G142" s="322"/>
      <c r="H142" s="322"/>
    </row>
    <row r="143" spans="1:8">
      <c r="A143" s="459"/>
      <c r="B143" s="305" t="s">
        <v>3603</v>
      </c>
      <c r="C143" s="305" t="s">
        <v>268</v>
      </c>
      <c r="D143" s="321"/>
      <c r="E143" s="321" t="s">
        <v>3604</v>
      </c>
      <c r="F143" s="322"/>
      <c r="G143" s="322"/>
      <c r="H143" s="322"/>
    </row>
    <row r="144" spans="1:8">
      <c r="A144" s="459"/>
      <c r="B144" s="305" t="s">
        <v>3605</v>
      </c>
      <c r="C144" s="305" t="s">
        <v>2951</v>
      </c>
      <c r="D144" s="321"/>
      <c r="E144" s="321" t="s">
        <v>3606</v>
      </c>
      <c r="F144" s="322"/>
      <c r="G144" s="322"/>
      <c r="H144" s="322"/>
    </row>
    <row r="145" spans="1:8">
      <c r="A145" s="459"/>
      <c r="B145" s="305" t="s">
        <v>3607</v>
      </c>
      <c r="C145" s="305" t="s">
        <v>219</v>
      </c>
      <c r="D145" s="321"/>
      <c r="E145" s="321" t="s">
        <v>3608</v>
      </c>
      <c r="F145" s="322"/>
      <c r="G145" s="322"/>
      <c r="H145" s="322"/>
    </row>
    <row r="146" spans="1:8">
      <c r="A146" s="459"/>
      <c r="B146" s="305" t="s">
        <v>3609</v>
      </c>
      <c r="C146" s="305" t="s">
        <v>3082</v>
      </c>
      <c r="D146" s="321"/>
      <c r="E146" s="321" t="s">
        <v>3610</v>
      </c>
      <c r="F146" s="322"/>
      <c r="G146" s="322"/>
      <c r="H146" s="322"/>
    </row>
    <row r="147" spans="1:8">
      <c r="A147" s="459"/>
      <c r="B147" s="305" t="s">
        <v>3319</v>
      </c>
      <c r="C147" s="305" t="s">
        <v>1176</v>
      </c>
      <c r="D147" s="321"/>
      <c r="E147" s="321" t="s">
        <v>3611</v>
      </c>
      <c r="F147" s="322"/>
      <c r="G147" s="322"/>
      <c r="H147" s="322"/>
    </row>
    <row r="148" spans="1:8">
      <c r="A148" s="459"/>
      <c r="B148" s="305" t="s">
        <v>3612</v>
      </c>
      <c r="C148" s="305" t="s">
        <v>1172</v>
      </c>
      <c r="D148" s="321"/>
      <c r="E148" s="321" t="s">
        <v>3613</v>
      </c>
      <c r="F148" s="322"/>
      <c r="G148" s="322"/>
      <c r="H148" s="322"/>
    </row>
    <row r="149" spans="1:8" ht="18" customHeight="1">
      <c r="A149" s="459"/>
      <c r="B149" s="305" t="s">
        <v>3574</v>
      </c>
      <c r="C149" s="305" t="s">
        <v>1172</v>
      </c>
      <c r="D149" s="321"/>
      <c r="E149" s="305" t="s">
        <v>3614</v>
      </c>
      <c r="F149" s="322"/>
      <c r="G149" s="322"/>
      <c r="H149" s="322"/>
    </row>
    <row r="150" spans="1:8" ht="21.75" customHeight="1">
      <c r="A150" s="459"/>
      <c r="B150" s="305" t="s">
        <v>1373</v>
      </c>
      <c r="C150" s="305" t="s">
        <v>3082</v>
      </c>
      <c r="D150" s="391"/>
      <c r="E150" s="305" t="s">
        <v>3615</v>
      </c>
      <c r="F150" s="322"/>
      <c r="G150" s="322"/>
      <c r="H150" s="322"/>
    </row>
    <row r="151" spans="1:8" ht="21.75" customHeight="1">
      <c r="A151" s="459"/>
      <c r="B151" s="305" t="s">
        <v>287</v>
      </c>
      <c r="C151" s="305" t="s">
        <v>1367</v>
      </c>
      <c r="D151" s="321"/>
      <c r="E151" s="305" t="s">
        <v>3616</v>
      </c>
      <c r="F151" s="322"/>
      <c r="G151" s="322"/>
      <c r="H151" s="322"/>
    </row>
    <row r="152" spans="1:8" ht="21.75" customHeight="1" thickBot="1">
      <c r="A152" s="460"/>
      <c r="B152" s="307" t="s">
        <v>3617</v>
      </c>
      <c r="C152" s="307" t="s">
        <v>3082</v>
      </c>
      <c r="D152" s="323"/>
      <c r="E152" s="323" t="s">
        <v>3618</v>
      </c>
      <c r="F152" s="324"/>
      <c r="G152" s="324"/>
      <c r="H152" s="324"/>
    </row>
    <row r="153" spans="1:8" ht="25.5">
      <c r="A153" s="309" t="s">
        <v>3913</v>
      </c>
      <c r="B153" s="304" t="s">
        <v>3619</v>
      </c>
      <c r="C153" s="304" t="s">
        <v>3082</v>
      </c>
      <c r="D153" s="318"/>
      <c r="E153" s="393" t="s">
        <v>3620</v>
      </c>
      <c r="F153" s="332"/>
      <c r="G153" s="350"/>
      <c r="H153" s="314"/>
    </row>
    <row r="154" spans="1:8" ht="21.75" customHeight="1">
      <c r="A154" s="310" t="s">
        <v>3621</v>
      </c>
      <c r="B154" s="305" t="s">
        <v>3622</v>
      </c>
      <c r="C154" s="305" t="s">
        <v>3082</v>
      </c>
      <c r="D154" s="131"/>
      <c r="E154" s="391" t="s">
        <v>3623</v>
      </c>
      <c r="F154" s="333"/>
      <c r="G154" s="351"/>
      <c r="H154" s="315"/>
    </row>
    <row r="155" spans="1:8" ht="21.75" customHeight="1">
      <c r="A155" s="310" t="s">
        <v>3621</v>
      </c>
      <c r="B155" s="305" t="s">
        <v>3624</v>
      </c>
      <c r="C155" s="305" t="s">
        <v>3082</v>
      </c>
      <c r="D155" s="131"/>
      <c r="E155" s="391" t="s">
        <v>3625</v>
      </c>
      <c r="F155" s="333"/>
      <c r="G155" s="351"/>
      <c r="H155" s="315"/>
    </row>
    <row r="156" spans="1:8" ht="21.75" customHeight="1">
      <c r="A156" s="310" t="s">
        <v>3621</v>
      </c>
      <c r="B156" s="305" t="s">
        <v>3626</v>
      </c>
      <c r="C156" s="305" t="s">
        <v>3082</v>
      </c>
      <c r="D156" s="131"/>
      <c r="E156" s="391" t="s">
        <v>3627</v>
      </c>
      <c r="F156" s="333"/>
      <c r="G156" s="351"/>
      <c r="H156" s="315"/>
    </row>
    <row r="157" spans="1:8" ht="21.75" customHeight="1">
      <c r="A157" s="310" t="s">
        <v>3621</v>
      </c>
      <c r="B157" s="305" t="s">
        <v>3628</v>
      </c>
      <c r="C157" s="305" t="s">
        <v>3082</v>
      </c>
      <c r="D157" s="131"/>
      <c r="E157" s="391" t="s">
        <v>3629</v>
      </c>
      <c r="F157" s="333"/>
      <c r="G157" s="351"/>
      <c r="H157" s="315"/>
    </row>
    <row r="158" spans="1:8" ht="21.75" customHeight="1">
      <c r="A158" s="310" t="s">
        <v>3621</v>
      </c>
      <c r="B158" s="305" t="s">
        <v>3630</v>
      </c>
      <c r="C158" s="305" t="s">
        <v>3082</v>
      </c>
      <c r="D158" s="131"/>
      <c r="E158" s="391" t="s">
        <v>3631</v>
      </c>
      <c r="F158" s="333"/>
      <c r="G158" s="351"/>
      <c r="H158" s="315"/>
    </row>
    <row r="159" spans="1:8" ht="21.75" customHeight="1">
      <c r="A159" s="310" t="s">
        <v>3621</v>
      </c>
      <c r="B159" s="305" t="s">
        <v>3632</v>
      </c>
      <c r="C159" s="305" t="s">
        <v>3082</v>
      </c>
      <c r="D159" s="131"/>
      <c r="E159" s="391" t="s">
        <v>3633</v>
      </c>
      <c r="F159" s="333"/>
      <c r="G159" s="351"/>
      <c r="H159" s="315"/>
    </row>
    <row r="160" spans="1:8" ht="27.75" customHeight="1">
      <c r="A160" s="310" t="s">
        <v>3914</v>
      </c>
      <c r="B160" s="305" t="s">
        <v>3634</v>
      </c>
      <c r="C160" s="305" t="s">
        <v>1172</v>
      </c>
      <c r="D160" s="131"/>
      <c r="E160" s="391" t="s">
        <v>3580</v>
      </c>
      <c r="F160" s="333"/>
      <c r="G160" s="351"/>
      <c r="H160" s="315"/>
    </row>
    <row r="161" spans="1:8" ht="21.75" customHeight="1">
      <c r="A161" s="310" t="s">
        <v>3621</v>
      </c>
      <c r="B161" s="305" t="s">
        <v>2649</v>
      </c>
      <c r="C161" s="305" t="s">
        <v>1172</v>
      </c>
      <c r="D161" s="131"/>
      <c r="E161" s="391" t="s">
        <v>3635</v>
      </c>
      <c r="F161" s="333"/>
      <c r="G161" s="351"/>
      <c r="H161" s="315"/>
    </row>
    <row r="162" spans="1:8" ht="21.75" customHeight="1">
      <c r="A162" s="310" t="s">
        <v>3621</v>
      </c>
      <c r="B162" s="305" t="s">
        <v>2708</v>
      </c>
      <c r="C162" s="305" t="s">
        <v>1172</v>
      </c>
      <c r="D162" s="131"/>
      <c r="E162" s="391" t="s">
        <v>3636</v>
      </c>
      <c r="F162" s="333"/>
      <c r="G162" s="351"/>
      <c r="H162" s="315"/>
    </row>
    <row r="163" spans="1:8" ht="21.75" customHeight="1">
      <c r="A163" s="310" t="s">
        <v>3621</v>
      </c>
      <c r="B163" s="305" t="s">
        <v>3637</v>
      </c>
      <c r="C163" s="305" t="s">
        <v>219</v>
      </c>
      <c r="D163" s="131"/>
      <c r="E163" s="391" t="s">
        <v>3638</v>
      </c>
      <c r="F163" s="333"/>
      <c r="G163" s="351"/>
      <c r="H163" s="315"/>
    </row>
    <row r="164" spans="1:8" ht="21.75" customHeight="1">
      <c r="A164" s="310" t="s">
        <v>3621</v>
      </c>
      <c r="B164" s="305" t="s">
        <v>3639</v>
      </c>
      <c r="C164" s="305" t="s">
        <v>219</v>
      </c>
      <c r="D164" s="131"/>
      <c r="E164" s="391" t="s">
        <v>3640</v>
      </c>
      <c r="F164" s="333"/>
      <c r="G164" s="351"/>
      <c r="H164" s="315"/>
    </row>
    <row r="165" spans="1:8" ht="21.75" customHeight="1">
      <c r="A165" s="310" t="s">
        <v>3621</v>
      </c>
      <c r="B165" s="305" t="s">
        <v>3641</v>
      </c>
      <c r="C165" s="305" t="s">
        <v>219</v>
      </c>
      <c r="D165" s="131"/>
      <c r="E165" s="391" t="s">
        <v>3636</v>
      </c>
      <c r="F165" s="333"/>
      <c r="G165" s="351"/>
      <c r="H165" s="315"/>
    </row>
    <row r="166" spans="1:8" ht="21.75" customHeight="1">
      <c r="A166" s="310" t="s">
        <v>3621</v>
      </c>
      <c r="B166" s="305" t="s">
        <v>2894</v>
      </c>
      <c r="C166" s="305" t="s">
        <v>219</v>
      </c>
      <c r="D166" s="131"/>
      <c r="E166" s="391" t="s">
        <v>3642</v>
      </c>
      <c r="F166" s="333"/>
      <c r="G166" s="351"/>
      <c r="H166" s="315"/>
    </row>
    <row r="167" spans="1:8" ht="21.75" customHeight="1">
      <c r="A167" s="310" t="s">
        <v>3621</v>
      </c>
      <c r="B167" s="305" t="s">
        <v>3643</v>
      </c>
      <c r="C167" s="305" t="s">
        <v>219</v>
      </c>
      <c r="D167" s="131"/>
      <c r="E167" s="391" t="s">
        <v>3644</v>
      </c>
      <c r="F167" s="333"/>
      <c r="G167" s="351"/>
      <c r="H167" s="315"/>
    </row>
    <row r="168" spans="1:8" ht="21.75" customHeight="1">
      <c r="A168" s="310" t="s">
        <v>3621</v>
      </c>
      <c r="B168" s="305" t="s">
        <v>3574</v>
      </c>
      <c r="C168" s="305" t="s">
        <v>1172</v>
      </c>
      <c r="D168" s="131"/>
      <c r="E168" s="391" t="s">
        <v>3645</v>
      </c>
      <c r="F168" s="333"/>
      <c r="G168" s="351"/>
      <c r="H168" s="315"/>
    </row>
    <row r="169" spans="1:8" ht="21.75" customHeight="1">
      <c r="A169" s="310" t="s">
        <v>3915</v>
      </c>
      <c r="B169" s="305" t="s">
        <v>3634</v>
      </c>
      <c r="C169" s="305" t="s">
        <v>1172</v>
      </c>
      <c r="D169" s="131"/>
      <c r="E169" s="391" t="s">
        <v>3580</v>
      </c>
      <c r="F169" s="333">
        <v>1</v>
      </c>
      <c r="G169" s="351"/>
      <c r="H169" s="315"/>
    </row>
    <row r="170" spans="1:8" ht="21.75" customHeight="1">
      <c r="A170" s="310" t="s">
        <v>3621</v>
      </c>
      <c r="B170" s="305" t="s">
        <v>2649</v>
      </c>
      <c r="C170" s="305" t="s">
        <v>1172</v>
      </c>
      <c r="D170" s="131"/>
      <c r="E170" s="391" t="s">
        <v>3646</v>
      </c>
      <c r="F170" s="333">
        <v>1</v>
      </c>
      <c r="G170" s="351"/>
      <c r="H170" s="315"/>
    </row>
    <row r="171" spans="1:8" ht="21.75" customHeight="1">
      <c r="A171" s="310" t="s">
        <v>3621</v>
      </c>
      <c r="B171" s="305" t="s">
        <v>2708</v>
      </c>
      <c r="C171" s="305" t="s">
        <v>1172</v>
      </c>
      <c r="D171" s="131"/>
      <c r="E171" s="391" t="s">
        <v>3636</v>
      </c>
      <c r="F171" s="333">
        <v>1</v>
      </c>
      <c r="G171" s="351"/>
      <c r="H171" s="315"/>
    </row>
    <row r="172" spans="1:8" ht="21.75" customHeight="1">
      <c r="A172" s="310" t="s">
        <v>3621</v>
      </c>
      <c r="B172" s="305" t="s">
        <v>3647</v>
      </c>
      <c r="C172" s="305" t="s">
        <v>2981</v>
      </c>
      <c r="D172" s="131"/>
      <c r="E172" s="391" t="s">
        <v>3648</v>
      </c>
      <c r="F172" s="333"/>
      <c r="G172" s="351"/>
      <c r="H172" s="315"/>
    </row>
    <row r="173" spans="1:8" ht="21.75" customHeight="1">
      <c r="A173" s="310" t="s">
        <v>3621</v>
      </c>
      <c r="B173" s="305" t="s">
        <v>3649</v>
      </c>
      <c r="C173" s="305" t="s">
        <v>3650</v>
      </c>
      <c r="D173" s="131"/>
      <c r="E173" s="391" t="s">
        <v>3651</v>
      </c>
      <c r="F173" s="333">
        <v>1</v>
      </c>
      <c r="G173" s="351"/>
      <c r="H173" s="315"/>
    </row>
    <row r="174" spans="1:8" ht="21.75" customHeight="1">
      <c r="A174" s="310" t="s">
        <v>3621</v>
      </c>
      <c r="B174" s="305" t="s">
        <v>3652</v>
      </c>
      <c r="C174" s="305" t="s">
        <v>1503</v>
      </c>
      <c r="D174" s="131"/>
      <c r="E174" s="391" t="s">
        <v>3653</v>
      </c>
      <c r="F174" s="333">
        <v>1</v>
      </c>
      <c r="G174" s="351"/>
      <c r="H174" s="315"/>
    </row>
    <row r="175" spans="1:8" ht="21.75" customHeight="1">
      <c r="A175" s="310" t="s">
        <v>3621</v>
      </c>
      <c r="B175" s="305" t="s">
        <v>3654</v>
      </c>
      <c r="C175" s="305" t="s">
        <v>1503</v>
      </c>
      <c r="D175" s="131"/>
      <c r="E175" s="391" t="s">
        <v>3655</v>
      </c>
      <c r="F175" s="333">
        <v>1</v>
      </c>
      <c r="G175" s="351"/>
      <c r="H175" s="315"/>
    </row>
    <row r="176" spans="1:8" ht="21.75" customHeight="1">
      <c r="A176" s="310" t="s">
        <v>3621</v>
      </c>
      <c r="B176" s="305" t="s">
        <v>3656</v>
      </c>
      <c r="C176" s="305" t="s">
        <v>1503</v>
      </c>
      <c r="D176" s="131"/>
      <c r="E176" s="391" t="s">
        <v>3657</v>
      </c>
      <c r="F176" s="333"/>
      <c r="G176" s="351"/>
      <c r="H176" s="315"/>
    </row>
    <row r="177" spans="1:8" ht="21.75" customHeight="1">
      <c r="A177" s="310" t="s">
        <v>3621</v>
      </c>
      <c r="B177" s="305" t="s">
        <v>3658</v>
      </c>
      <c r="C177" s="305" t="s">
        <v>2981</v>
      </c>
      <c r="D177" s="131"/>
      <c r="E177" s="391" t="s">
        <v>3659</v>
      </c>
      <c r="F177" s="333"/>
      <c r="G177" s="351"/>
      <c r="H177" s="315"/>
    </row>
    <row r="178" spans="1:8" ht="21.75" customHeight="1">
      <c r="A178" s="310" t="s">
        <v>3621</v>
      </c>
      <c r="B178" s="305" t="s">
        <v>3660</v>
      </c>
      <c r="C178" s="305" t="s">
        <v>3650</v>
      </c>
      <c r="D178" s="131"/>
      <c r="E178" s="391" t="s">
        <v>3661</v>
      </c>
      <c r="F178" s="333"/>
      <c r="G178" s="351"/>
      <c r="H178" s="315"/>
    </row>
    <row r="179" spans="1:8" ht="21.75" customHeight="1">
      <c r="A179" s="310" t="s">
        <v>3621</v>
      </c>
      <c r="B179" s="305" t="s">
        <v>3574</v>
      </c>
      <c r="C179" s="305" t="s">
        <v>1172</v>
      </c>
      <c r="D179" s="131"/>
      <c r="E179" s="391" t="s">
        <v>3662</v>
      </c>
      <c r="F179" s="333"/>
      <c r="G179" s="351"/>
      <c r="H179" s="315"/>
    </row>
    <row r="180" spans="1:8" ht="21.75" customHeight="1">
      <c r="A180" s="310" t="s">
        <v>3621</v>
      </c>
      <c r="B180" s="305" t="s">
        <v>3663</v>
      </c>
      <c r="C180" s="305" t="s">
        <v>3082</v>
      </c>
      <c r="D180" s="131"/>
      <c r="E180" s="391" t="s">
        <v>3664</v>
      </c>
      <c r="F180" s="333"/>
      <c r="G180" s="351"/>
      <c r="H180" s="315"/>
    </row>
    <row r="181" spans="1:8" ht="21.75" customHeight="1">
      <c r="A181" s="310" t="s">
        <v>3916</v>
      </c>
      <c r="B181" s="305" t="s">
        <v>3665</v>
      </c>
      <c r="C181" s="305" t="s">
        <v>2974</v>
      </c>
      <c r="D181" s="131"/>
      <c r="E181" s="391" t="s">
        <v>3666</v>
      </c>
      <c r="F181" s="333"/>
      <c r="G181" s="351"/>
      <c r="H181" s="315"/>
    </row>
    <row r="182" spans="1:8" ht="21.75" customHeight="1">
      <c r="A182" s="310" t="s">
        <v>3621</v>
      </c>
      <c r="B182" s="305" t="s">
        <v>3667</v>
      </c>
      <c r="C182" s="305" t="s">
        <v>2974</v>
      </c>
      <c r="D182" s="131"/>
      <c r="E182" s="391" t="s">
        <v>3668</v>
      </c>
      <c r="F182" s="333"/>
      <c r="G182" s="351"/>
      <c r="H182" s="315"/>
    </row>
    <row r="183" spans="1:8" ht="21.75" customHeight="1">
      <c r="A183" s="310" t="s">
        <v>3621</v>
      </c>
      <c r="B183" s="305" t="s">
        <v>3669</v>
      </c>
      <c r="C183" s="305" t="s">
        <v>3082</v>
      </c>
      <c r="D183" s="131"/>
      <c r="E183" s="391" t="s">
        <v>3670</v>
      </c>
      <c r="F183" s="333"/>
      <c r="G183" s="351"/>
      <c r="H183" s="315"/>
    </row>
    <row r="184" spans="1:8" ht="21.75" customHeight="1">
      <c r="A184" s="310" t="s">
        <v>3917</v>
      </c>
      <c r="B184" s="305" t="s">
        <v>3671</v>
      </c>
      <c r="C184" s="305" t="s">
        <v>3082</v>
      </c>
      <c r="D184" s="131"/>
      <c r="E184" s="391" t="s">
        <v>3672</v>
      </c>
      <c r="F184" s="333"/>
      <c r="G184" s="351"/>
      <c r="H184" s="315"/>
    </row>
    <row r="185" spans="1:8" ht="21.75" customHeight="1">
      <c r="A185" s="310" t="s">
        <v>3621</v>
      </c>
      <c r="B185" s="305" t="s">
        <v>3673</v>
      </c>
      <c r="C185" s="305" t="s">
        <v>2981</v>
      </c>
      <c r="D185" s="131"/>
      <c r="E185" s="391" t="s">
        <v>3674</v>
      </c>
      <c r="F185" s="333"/>
      <c r="G185" s="351"/>
      <c r="H185" s="315"/>
    </row>
    <row r="186" spans="1:8" ht="21.75" customHeight="1">
      <c r="A186" s="310" t="s">
        <v>3621</v>
      </c>
      <c r="B186" s="305" t="s">
        <v>3675</v>
      </c>
      <c r="C186" s="305" t="s">
        <v>2981</v>
      </c>
      <c r="D186" s="131"/>
      <c r="E186" s="391" t="s">
        <v>3676</v>
      </c>
      <c r="F186" s="333"/>
      <c r="G186" s="351"/>
      <c r="H186" s="315"/>
    </row>
    <row r="187" spans="1:8" ht="21.75" customHeight="1">
      <c r="A187" s="310" t="s">
        <v>3621</v>
      </c>
      <c r="B187" s="305" t="s">
        <v>3677</v>
      </c>
      <c r="C187" s="305" t="s">
        <v>2981</v>
      </c>
      <c r="D187" s="131"/>
      <c r="E187" s="391" t="s">
        <v>3678</v>
      </c>
      <c r="F187" s="333"/>
      <c r="G187" s="351"/>
      <c r="H187" s="315"/>
    </row>
    <row r="188" spans="1:8" ht="21.75" customHeight="1">
      <c r="A188" s="310" t="s">
        <v>3621</v>
      </c>
      <c r="B188" s="305" t="s">
        <v>3679</v>
      </c>
      <c r="C188" s="305" t="s">
        <v>219</v>
      </c>
      <c r="D188" s="131"/>
      <c r="E188" s="391" t="s">
        <v>3680</v>
      </c>
      <c r="F188" s="333"/>
      <c r="G188" s="351"/>
      <c r="H188" s="315"/>
    </row>
    <row r="189" spans="1:8" ht="21.75" customHeight="1">
      <c r="A189" s="310" t="s">
        <v>3621</v>
      </c>
      <c r="B189" s="305" t="s">
        <v>3681</v>
      </c>
      <c r="C189" s="305" t="s">
        <v>219</v>
      </c>
      <c r="D189" s="131"/>
      <c r="E189" s="391" t="s">
        <v>3682</v>
      </c>
      <c r="F189" s="333"/>
      <c r="G189" s="351"/>
      <c r="H189" s="315"/>
    </row>
    <row r="190" spans="1:8" ht="21.75" customHeight="1">
      <c r="A190" s="310" t="s">
        <v>3918</v>
      </c>
      <c r="B190" s="305" t="s">
        <v>3683</v>
      </c>
      <c r="C190" s="305" t="s">
        <v>2981</v>
      </c>
      <c r="D190" s="131"/>
      <c r="E190" s="391" t="s">
        <v>3684</v>
      </c>
      <c r="F190" s="333"/>
      <c r="G190" s="351"/>
      <c r="H190" s="315"/>
    </row>
    <row r="191" spans="1:8" ht="21.75" customHeight="1">
      <c r="A191" s="310" t="s">
        <v>3621</v>
      </c>
      <c r="B191" s="305" t="s">
        <v>3685</v>
      </c>
      <c r="C191" s="305" t="s">
        <v>2981</v>
      </c>
      <c r="D191" s="131"/>
      <c r="E191" s="391" t="s">
        <v>3686</v>
      </c>
      <c r="F191" s="333"/>
      <c r="G191" s="351"/>
      <c r="H191" s="315"/>
    </row>
    <row r="192" spans="1:8" ht="21.75" customHeight="1">
      <c r="A192" s="310" t="s">
        <v>3621</v>
      </c>
      <c r="B192" s="305" t="s">
        <v>3687</v>
      </c>
      <c r="C192" s="305" t="s">
        <v>2981</v>
      </c>
      <c r="D192" s="131"/>
      <c r="E192" s="391" t="s">
        <v>3688</v>
      </c>
      <c r="F192" s="333"/>
      <c r="G192" s="351"/>
      <c r="H192" s="315"/>
    </row>
    <row r="193" spans="1:8" ht="21.75" customHeight="1">
      <c r="A193" s="310" t="s">
        <v>3621</v>
      </c>
      <c r="B193" s="305" t="s">
        <v>3689</v>
      </c>
      <c r="C193" s="305" t="s">
        <v>3082</v>
      </c>
      <c r="D193" s="131"/>
      <c r="E193" s="391" t="s">
        <v>3690</v>
      </c>
      <c r="F193" s="333"/>
      <c r="G193" s="351"/>
      <c r="H193" s="315"/>
    </row>
    <row r="194" spans="1:8" ht="21.75" customHeight="1">
      <c r="A194" s="310" t="s">
        <v>3621</v>
      </c>
      <c r="B194" s="305" t="s">
        <v>3691</v>
      </c>
      <c r="C194" s="305" t="s">
        <v>3082</v>
      </c>
      <c r="D194" s="131"/>
      <c r="E194" s="391" t="s">
        <v>3692</v>
      </c>
      <c r="F194" s="333"/>
      <c r="G194" s="351"/>
      <c r="H194" s="315"/>
    </row>
    <row r="195" spans="1:8" ht="21.75" customHeight="1">
      <c r="A195" s="310" t="s">
        <v>3621</v>
      </c>
      <c r="B195" s="305" t="s">
        <v>3693</v>
      </c>
      <c r="C195" s="305" t="s">
        <v>3082</v>
      </c>
      <c r="D195" s="131"/>
      <c r="E195" s="348" t="s">
        <v>3694</v>
      </c>
      <c r="F195" s="333"/>
      <c r="G195" s="351"/>
      <c r="H195" s="315"/>
    </row>
    <row r="196" spans="1:8" ht="21.75" customHeight="1">
      <c r="A196" s="310" t="s">
        <v>3621</v>
      </c>
      <c r="B196" s="305" t="s">
        <v>3695</v>
      </c>
      <c r="C196" s="305" t="s">
        <v>2974</v>
      </c>
      <c r="D196" s="131"/>
      <c r="E196" s="391" t="s">
        <v>3696</v>
      </c>
      <c r="F196" s="333"/>
      <c r="G196" s="351"/>
      <c r="H196" s="315"/>
    </row>
    <row r="197" spans="1:8" ht="21.75" customHeight="1">
      <c r="A197" s="310" t="s">
        <v>3621</v>
      </c>
      <c r="B197" s="305" t="s">
        <v>3697</v>
      </c>
      <c r="C197" s="305" t="s">
        <v>2974</v>
      </c>
      <c r="D197" s="131"/>
      <c r="E197" s="391" t="s">
        <v>3698</v>
      </c>
      <c r="F197" s="333"/>
      <c r="G197" s="351"/>
      <c r="H197" s="315"/>
    </row>
    <row r="198" spans="1:8" ht="21.75" customHeight="1">
      <c r="A198" s="310" t="s">
        <v>3621</v>
      </c>
      <c r="B198" s="305" t="s">
        <v>3699</v>
      </c>
      <c r="C198" s="305" t="s">
        <v>3082</v>
      </c>
      <c r="D198" s="131"/>
      <c r="E198" s="391" t="s">
        <v>3700</v>
      </c>
      <c r="F198" s="333"/>
      <c r="G198" s="351"/>
      <c r="H198" s="315"/>
    </row>
    <row r="199" spans="1:8" ht="21.75" customHeight="1">
      <c r="A199" s="310" t="s">
        <v>3621</v>
      </c>
      <c r="B199" s="305" t="s">
        <v>3701</v>
      </c>
      <c r="C199" s="305" t="s">
        <v>3082</v>
      </c>
      <c r="D199" s="131"/>
      <c r="E199" s="391" t="s">
        <v>3702</v>
      </c>
      <c r="F199" s="333"/>
      <c r="G199" s="351"/>
      <c r="H199" s="315"/>
    </row>
    <row r="200" spans="1:8" ht="21.75" customHeight="1">
      <c r="A200" s="310" t="s">
        <v>3621</v>
      </c>
      <c r="B200" s="305" t="s">
        <v>3703</v>
      </c>
      <c r="C200" s="305" t="s">
        <v>2981</v>
      </c>
      <c r="D200" s="131"/>
      <c r="E200" s="391" t="s">
        <v>3704</v>
      </c>
      <c r="F200" s="333"/>
      <c r="G200" s="351"/>
      <c r="H200" s="315"/>
    </row>
    <row r="201" spans="1:8" ht="21.75" customHeight="1">
      <c r="A201" s="310" t="s">
        <v>3621</v>
      </c>
      <c r="B201" s="305" t="s">
        <v>3705</v>
      </c>
      <c r="C201" s="305" t="s">
        <v>2981</v>
      </c>
      <c r="D201" s="131"/>
      <c r="E201" s="391" t="s">
        <v>3706</v>
      </c>
      <c r="F201" s="333"/>
      <c r="G201" s="351"/>
      <c r="H201" s="315"/>
    </row>
    <row r="202" spans="1:8" ht="21.75" customHeight="1">
      <c r="A202" s="310" t="s">
        <v>3621</v>
      </c>
      <c r="B202" s="305" t="s">
        <v>3707</v>
      </c>
      <c r="C202" s="305" t="s">
        <v>2974</v>
      </c>
      <c r="D202" s="131"/>
      <c r="E202" s="391" t="s">
        <v>3708</v>
      </c>
      <c r="F202" s="333"/>
      <c r="G202" s="351"/>
      <c r="H202" s="315"/>
    </row>
    <row r="203" spans="1:8" ht="21.75" customHeight="1">
      <c r="A203" s="310" t="s">
        <v>3621</v>
      </c>
      <c r="B203" s="305" t="s">
        <v>3709</v>
      </c>
      <c r="C203" s="305" t="s">
        <v>2974</v>
      </c>
      <c r="D203" s="131"/>
      <c r="E203" s="391" t="s">
        <v>3710</v>
      </c>
      <c r="F203" s="333"/>
      <c r="G203" s="351"/>
      <c r="H203" s="315"/>
    </row>
    <row r="204" spans="1:8" ht="21.75" customHeight="1">
      <c r="A204" s="310" t="s">
        <v>3621</v>
      </c>
      <c r="B204" s="305" t="s">
        <v>3711</v>
      </c>
      <c r="C204" s="305" t="s">
        <v>3082</v>
      </c>
      <c r="D204" s="131"/>
      <c r="E204" s="391" t="s">
        <v>3712</v>
      </c>
      <c r="F204" s="333"/>
      <c r="G204" s="351"/>
      <c r="H204" s="315"/>
    </row>
    <row r="205" spans="1:8" ht="21.75" customHeight="1">
      <c r="A205" s="310" t="s">
        <v>3621</v>
      </c>
      <c r="B205" s="305" t="s">
        <v>3713</v>
      </c>
      <c r="C205" s="305" t="s">
        <v>3082</v>
      </c>
      <c r="D205" s="131"/>
      <c r="E205" s="391" t="s">
        <v>3714</v>
      </c>
      <c r="F205" s="333"/>
      <c r="G205" s="351"/>
      <c r="H205" s="315"/>
    </row>
    <row r="206" spans="1:8" ht="21.75" customHeight="1">
      <c r="A206" s="310" t="s">
        <v>3621</v>
      </c>
      <c r="B206" s="305" t="s">
        <v>3715</v>
      </c>
      <c r="C206" s="305" t="s">
        <v>3082</v>
      </c>
      <c r="D206" s="131"/>
      <c r="E206" s="391" t="s">
        <v>3716</v>
      </c>
      <c r="F206" s="333"/>
      <c r="G206" s="351"/>
      <c r="H206" s="315"/>
    </row>
    <row r="207" spans="1:8" ht="21.75" customHeight="1">
      <c r="A207" s="310" t="s">
        <v>3621</v>
      </c>
      <c r="B207" s="305" t="s">
        <v>3717</v>
      </c>
      <c r="C207" s="305" t="s">
        <v>3082</v>
      </c>
      <c r="D207" s="131"/>
      <c r="E207" s="391" t="s">
        <v>3718</v>
      </c>
      <c r="F207" s="333"/>
      <c r="G207" s="351"/>
      <c r="H207" s="315"/>
    </row>
    <row r="208" spans="1:8" ht="21.75" customHeight="1">
      <c r="A208" s="310" t="s">
        <v>3621</v>
      </c>
      <c r="B208" s="305" t="s">
        <v>3719</v>
      </c>
      <c r="C208" s="305" t="s">
        <v>3082</v>
      </c>
      <c r="D208" s="131"/>
      <c r="E208" s="391" t="s">
        <v>3720</v>
      </c>
      <c r="F208" s="333"/>
      <c r="G208" s="351"/>
      <c r="H208" s="315"/>
    </row>
    <row r="209" spans="1:8" ht="21.75" customHeight="1">
      <c r="A209" s="310" t="s">
        <v>3621</v>
      </c>
      <c r="B209" s="305" t="s">
        <v>3721</v>
      </c>
      <c r="C209" s="305" t="s">
        <v>2981</v>
      </c>
      <c r="D209" s="131"/>
      <c r="E209" s="391" t="s">
        <v>3722</v>
      </c>
      <c r="F209" s="333"/>
      <c r="G209" s="351"/>
      <c r="H209" s="315"/>
    </row>
    <row r="210" spans="1:8" ht="21.75" customHeight="1">
      <c r="A210" s="310" t="s">
        <v>3621</v>
      </c>
      <c r="B210" s="305" t="s">
        <v>3723</v>
      </c>
      <c r="C210" s="305" t="s">
        <v>3082</v>
      </c>
      <c r="D210" s="131"/>
      <c r="E210" s="391" t="s">
        <v>3724</v>
      </c>
      <c r="F210" s="333"/>
      <c r="G210" s="351"/>
      <c r="H210" s="315"/>
    </row>
    <row r="211" spans="1:8" ht="21.75" customHeight="1">
      <c r="A211" s="310" t="s">
        <v>3621</v>
      </c>
      <c r="B211" s="305" t="s">
        <v>3725</v>
      </c>
      <c r="C211" s="305" t="s">
        <v>3082</v>
      </c>
      <c r="D211" s="131"/>
      <c r="E211" s="391" t="s">
        <v>3726</v>
      </c>
      <c r="F211" s="333"/>
      <c r="G211" s="351"/>
      <c r="H211" s="315"/>
    </row>
    <row r="212" spans="1:8" ht="21.75" customHeight="1">
      <c r="A212" s="310" t="s">
        <v>3621</v>
      </c>
      <c r="B212" s="305" t="s">
        <v>3727</v>
      </c>
      <c r="C212" s="305" t="s">
        <v>3082</v>
      </c>
      <c r="D212" s="131"/>
      <c r="E212" s="391" t="s">
        <v>3728</v>
      </c>
      <c r="F212" s="333"/>
      <c r="G212" s="351"/>
      <c r="H212" s="315"/>
    </row>
    <row r="213" spans="1:8" ht="21.75" customHeight="1">
      <c r="A213" s="310" t="s">
        <v>3621</v>
      </c>
      <c r="B213" s="305" t="s">
        <v>3729</v>
      </c>
      <c r="C213" s="305" t="s">
        <v>2981</v>
      </c>
      <c r="D213" s="131"/>
      <c r="E213" s="391" t="s">
        <v>3730</v>
      </c>
      <c r="F213" s="333"/>
      <c r="G213" s="351"/>
      <c r="H213" s="315"/>
    </row>
    <row r="214" spans="1:8" ht="21.75" customHeight="1">
      <c r="A214" s="310" t="s">
        <v>3621</v>
      </c>
      <c r="B214" s="305" t="s">
        <v>3731</v>
      </c>
      <c r="C214" s="305" t="s">
        <v>2981</v>
      </c>
      <c r="D214" s="131"/>
      <c r="E214" s="391" t="s">
        <v>3732</v>
      </c>
      <c r="F214" s="333"/>
      <c r="G214" s="351"/>
      <c r="H214" s="315"/>
    </row>
    <row r="215" spans="1:8" ht="21.75" customHeight="1">
      <c r="A215" s="310" t="s">
        <v>3621</v>
      </c>
      <c r="B215" s="305" t="s">
        <v>3733</v>
      </c>
      <c r="C215" s="305" t="s">
        <v>3082</v>
      </c>
      <c r="D215" s="131"/>
      <c r="E215" s="391" t="s">
        <v>3734</v>
      </c>
      <c r="F215" s="333"/>
      <c r="G215" s="351"/>
      <c r="H215" s="315"/>
    </row>
    <row r="216" spans="1:8" ht="21.75" customHeight="1">
      <c r="A216" s="310" t="s">
        <v>3621</v>
      </c>
      <c r="B216" s="305" t="s">
        <v>3735</v>
      </c>
      <c r="C216" s="305" t="s">
        <v>2974</v>
      </c>
      <c r="D216" s="131"/>
      <c r="E216" s="391" t="s">
        <v>3736</v>
      </c>
      <c r="F216" s="333"/>
      <c r="G216" s="351"/>
      <c r="H216" s="315"/>
    </row>
    <row r="217" spans="1:8" ht="21.75" customHeight="1">
      <c r="A217" s="310" t="s">
        <v>3621</v>
      </c>
      <c r="B217" s="305" t="s">
        <v>3737</v>
      </c>
      <c r="C217" s="305" t="s">
        <v>2974</v>
      </c>
      <c r="D217" s="131"/>
      <c r="E217" s="391" t="s">
        <v>3738</v>
      </c>
      <c r="F217" s="333"/>
      <c r="G217" s="351"/>
      <c r="H217" s="315"/>
    </row>
    <row r="218" spans="1:8" ht="21.75" customHeight="1">
      <c r="A218" s="310" t="s">
        <v>3621</v>
      </c>
      <c r="B218" s="305" t="s">
        <v>3739</v>
      </c>
      <c r="C218" s="305" t="s">
        <v>2981</v>
      </c>
      <c r="D218" s="131"/>
      <c r="E218" s="391" t="s">
        <v>3740</v>
      </c>
      <c r="F218" s="333"/>
      <c r="G218" s="351"/>
      <c r="H218" s="315"/>
    </row>
    <row r="219" spans="1:8" ht="21.75" customHeight="1">
      <c r="A219" s="310" t="s">
        <v>3621</v>
      </c>
      <c r="B219" s="305" t="s">
        <v>3741</v>
      </c>
      <c r="C219" s="305" t="s">
        <v>2981</v>
      </c>
      <c r="D219" s="131"/>
      <c r="E219" s="391" t="s">
        <v>3742</v>
      </c>
      <c r="F219" s="333"/>
      <c r="G219" s="351"/>
      <c r="H219" s="315"/>
    </row>
    <row r="220" spans="1:8" ht="21.75" customHeight="1">
      <c r="A220" s="310" t="s">
        <v>3621</v>
      </c>
      <c r="B220" s="305" t="s">
        <v>3743</v>
      </c>
      <c r="C220" s="305" t="s">
        <v>3082</v>
      </c>
      <c r="D220" s="131"/>
      <c r="E220" s="391" t="s">
        <v>3744</v>
      </c>
      <c r="F220" s="333"/>
      <c r="G220" s="351"/>
      <c r="H220" s="315"/>
    </row>
    <row r="221" spans="1:8" ht="21.75" customHeight="1">
      <c r="A221" s="310" t="s">
        <v>3621</v>
      </c>
      <c r="B221" s="305" t="s">
        <v>3745</v>
      </c>
      <c r="C221" s="305" t="s">
        <v>3082</v>
      </c>
      <c r="D221" s="131"/>
      <c r="E221" s="391" t="s">
        <v>3746</v>
      </c>
      <c r="F221" s="333"/>
      <c r="G221" s="351"/>
      <c r="H221" s="315"/>
    </row>
    <row r="222" spans="1:8" ht="21.75" customHeight="1">
      <c r="A222" s="310" t="s">
        <v>3621</v>
      </c>
      <c r="B222" s="305" t="s">
        <v>3747</v>
      </c>
      <c r="C222" s="305" t="s">
        <v>3082</v>
      </c>
      <c r="D222" s="131"/>
      <c r="E222" s="391" t="s">
        <v>3748</v>
      </c>
      <c r="F222" s="333"/>
      <c r="G222" s="351"/>
      <c r="H222" s="315"/>
    </row>
    <row r="223" spans="1:8" ht="21.75" customHeight="1">
      <c r="A223" s="310" t="s">
        <v>3621</v>
      </c>
      <c r="B223" s="305" t="s">
        <v>3749</v>
      </c>
      <c r="C223" s="305" t="s">
        <v>3082</v>
      </c>
      <c r="D223" s="131"/>
      <c r="E223" s="391" t="s">
        <v>3750</v>
      </c>
      <c r="F223" s="333"/>
      <c r="G223" s="351"/>
      <c r="H223" s="315"/>
    </row>
    <row r="224" spans="1:8" ht="21.75" customHeight="1">
      <c r="A224" s="310" t="s">
        <v>3621</v>
      </c>
      <c r="B224" s="305" t="s">
        <v>3751</v>
      </c>
      <c r="C224" s="305" t="s">
        <v>3082</v>
      </c>
      <c r="D224" s="131"/>
      <c r="E224" s="391" t="s">
        <v>3752</v>
      </c>
      <c r="F224" s="333"/>
      <c r="G224" s="351"/>
      <c r="H224" s="315"/>
    </row>
    <row r="225" spans="1:8" ht="21.75" customHeight="1">
      <c r="A225" s="310" t="s">
        <v>3621</v>
      </c>
      <c r="B225" s="305" t="s">
        <v>3753</v>
      </c>
      <c r="C225" s="305" t="s">
        <v>3082</v>
      </c>
      <c r="D225" s="131"/>
      <c r="E225" s="391" t="s">
        <v>3754</v>
      </c>
      <c r="F225" s="333"/>
      <c r="G225" s="351"/>
      <c r="H225" s="315"/>
    </row>
    <row r="226" spans="1:8" ht="21.75" customHeight="1">
      <c r="A226" s="310" t="s">
        <v>3621</v>
      </c>
      <c r="B226" s="305" t="s">
        <v>3755</v>
      </c>
      <c r="C226" s="305" t="s">
        <v>3082</v>
      </c>
      <c r="D226" s="131"/>
      <c r="E226" s="391" t="s">
        <v>3756</v>
      </c>
      <c r="F226" s="333"/>
      <c r="G226" s="351"/>
      <c r="H226" s="315"/>
    </row>
    <row r="227" spans="1:8" ht="21.75" customHeight="1">
      <c r="A227" s="310" t="s">
        <v>3621</v>
      </c>
      <c r="B227" s="305" t="s">
        <v>3757</v>
      </c>
      <c r="C227" s="305" t="s">
        <v>3082</v>
      </c>
      <c r="D227" s="131"/>
      <c r="E227" s="391" t="s">
        <v>3758</v>
      </c>
      <c r="F227" s="333"/>
      <c r="G227" s="351"/>
      <c r="H227" s="315"/>
    </row>
    <row r="228" spans="1:8" ht="21.75" customHeight="1">
      <c r="A228" s="310" t="s">
        <v>3621</v>
      </c>
      <c r="B228" s="305" t="s">
        <v>3759</v>
      </c>
      <c r="C228" s="305" t="s">
        <v>3082</v>
      </c>
      <c r="D228" s="131"/>
      <c r="E228" s="391" t="s">
        <v>3760</v>
      </c>
      <c r="F228" s="333"/>
      <c r="G228" s="351"/>
      <c r="H228" s="315"/>
    </row>
    <row r="229" spans="1:8" ht="21.75" customHeight="1">
      <c r="A229" s="310" t="s">
        <v>3621</v>
      </c>
      <c r="B229" s="305" t="s">
        <v>3761</v>
      </c>
      <c r="C229" s="305" t="s">
        <v>3082</v>
      </c>
      <c r="D229" s="131"/>
      <c r="E229" s="391" t="s">
        <v>3762</v>
      </c>
      <c r="F229" s="333"/>
      <c r="G229" s="351"/>
      <c r="H229" s="315"/>
    </row>
    <row r="230" spans="1:8" ht="25.5">
      <c r="A230" s="310" t="s">
        <v>3919</v>
      </c>
      <c r="B230" s="305" t="s">
        <v>3763</v>
      </c>
      <c r="C230" s="305" t="s">
        <v>2974</v>
      </c>
      <c r="D230" s="131"/>
      <c r="E230" s="391" t="s">
        <v>3764</v>
      </c>
      <c r="F230" s="333"/>
      <c r="G230" s="351"/>
      <c r="H230" s="315"/>
    </row>
    <row r="231" spans="1:8" ht="25.5">
      <c r="A231" s="310" t="s">
        <v>3920</v>
      </c>
      <c r="B231" s="305" t="s">
        <v>3765</v>
      </c>
      <c r="C231" s="305" t="s">
        <v>219</v>
      </c>
      <c r="D231" s="131"/>
      <c r="E231" s="391" t="s">
        <v>3766</v>
      </c>
      <c r="F231" s="333"/>
      <c r="G231" s="351"/>
      <c r="H231" s="315"/>
    </row>
    <row r="232" spans="1:8" ht="30" customHeight="1">
      <c r="A232" s="310" t="s">
        <v>3921</v>
      </c>
      <c r="B232" s="305" t="s">
        <v>3767</v>
      </c>
      <c r="C232" s="305" t="s">
        <v>3082</v>
      </c>
      <c r="D232" s="131"/>
      <c r="E232" s="391" t="s">
        <v>3768</v>
      </c>
      <c r="F232" s="333"/>
      <c r="G232" s="351"/>
      <c r="H232" s="315"/>
    </row>
    <row r="233" spans="1:8" ht="21.75" customHeight="1">
      <c r="A233" s="310" t="s">
        <v>3621</v>
      </c>
      <c r="B233" s="305" t="s">
        <v>3769</v>
      </c>
      <c r="C233" s="305" t="s">
        <v>3082</v>
      </c>
      <c r="D233" s="131"/>
      <c r="E233" s="391" t="s">
        <v>3770</v>
      </c>
      <c r="F233" s="333"/>
      <c r="G233" s="351"/>
      <c r="H233" s="315"/>
    </row>
    <row r="234" spans="1:8" ht="21.75" customHeight="1">
      <c r="A234" s="310" t="s">
        <v>3621</v>
      </c>
      <c r="B234" s="305" t="s">
        <v>3771</v>
      </c>
      <c r="C234" s="305" t="s">
        <v>3082</v>
      </c>
      <c r="D234" s="131"/>
      <c r="E234" s="391" t="s">
        <v>3772</v>
      </c>
      <c r="F234" s="333"/>
      <c r="G234" s="351"/>
      <c r="H234" s="315"/>
    </row>
    <row r="235" spans="1:8" ht="21.75" customHeight="1">
      <c r="A235" s="310" t="s">
        <v>3621</v>
      </c>
      <c r="B235" s="305" t="s">
        <v>3773</v>
      </c>
      <c r="C235" s="305" t="s">
        <v>3082</v>
      </c>
      <c r="D235" s="131"/>
      <c r="E235" s="391" t="s">
        <v>3774</v>
      </c>
      <c r="F235" s="333"/>
      <c r="G235" s="351"/>
      <c r="H235" s="315"/>
    </row>
    <row r="236" spans="1:8" ht="21.75" customHeight="1">
      <c r="A236" s="310" t="s">
        <v>3621</v>
      </c>
      <c r="B236" s="305" t="s">
        <v>3775</v>
      </c>
      <c r="C236" s="305" t="s">
        <v>3082</v>
      </c>
      <c r="D236" s="131"/>
      <c r="E236" s="391" t="s">
        <v>3776</v>
      </c>
      <c r="F236" s="333"/>
      <c r="G236" s="351"/>
      <c r="H236" s="315"/>
    </row>
    <row r="237" spans="1:8" ht="21.75" customHeight="1">
      <c r="A237" s="310" t="s">
        <v>3621</v>
      </c>
      <c r="B237" s="305" t="s">
        <v>3777</v>
      </c>
      <c r="C237" s="305" t="s">
        <v>3082</v>
      </c>
      <c r="D237" s="131"/>
      <c r="E237" s="391" t="s">
        <v>3778</v>
      </c>
      <c r="F237" s="333"/>
      <c r="G237" s="351"/>
      <c r="H237" s="315"/>
    </row>
    <row r="238" spans="1:8" ht="21.75" customHeight="1">
      <c r="A238" s="310" t="s">
        <v>3621</v>
      </c>
      <c r="B238" s="305" t="s">
        <v>3779</v>
      </c>
      <c r="C238" s="305" t="s">
        <v>3082</v>
      </c>
      <c r="D238" s="131"/>
      <c r="E238" s="391" t="s">
        <v>3780</v>
      </c>
      <c r="F238" s="333"/>
      <c r="G238" s="351"/>
      <c r="H238" s="315"/>
    </row>
    <row r="239" spans="1:8" ht="21.75" customHeight="1">
      <c r="A239" s="310" t="s">
        <v>3621</v>
      </c>
      <c r="B239" s="305" t="s">
        <v>3781</v>
      </c>
      <c r="C239" s="305" t="s">
        <v>2981</v>
      </c>
      <c r="D239" s="131"/>
      <c r="E239" s="391" t="s">
        <v>3782</v>
      </c>
      <c r="F239" s="333"/>
      <c r="G239" s="351"/>
      <c r="H239" s="315"/>
    </row>
    <row r="240" spans="1:8" ht="21.75" customHeight="1">
      <c r="A240" s="310" t="s">
        <v>3621</v>
      </c>
      <c r="B240" s="305" t="s">
        <v>3783</v>
      </c>
      <c r="C240" s="305" t="s">
        <v>2981</v>
      </c>
      <c r="D240" s="131"/>
      <c r="E240" s="391" t="s">
        <v>3784</v>
      </c>
      <c r="F240" s="333"/>
      <c r="G240" s="351"/>
      <c r="H240" s="315"/>
    </row>
    <row r="241" spans="1:8" ht="21.75" customHeight="1">
      <c r="A241" s="310" t="s">
        <v>3621</v>
      </c>
      <c r="B241" s="305" t="s">
        <v>3785</v>
      </c>
      <c r="C241" s="305" t="s">
        <v>2981</v>
      </c>
      <c r="D241" s="131"/>
      <c r="E241" s="391" t="s">
        <v>3786</v>
      </c>
      <c r="F241" s="333"/>
      <c r="G241" s="351"/>
      <c r="H241" s="315"/>
    </row>
    <row r="242" spans="1:8" ht="21.75" customHeight="1">
      <c r="A242" s="310" t="s">
        <v>3621</v>
      </c>
      <c r="B242" s="305" t="s">
        <v>3787</v>
      </c>
      <c r="C242" s="305" t="s">
        <v>2981</v>
      </c>
      <c r="D242" s="131"/>
      <c r="E242" s="391" t="s">
        <v>3788</v>
      </c>
      <c r="F242" s="333"/>
      <c r="G242" s="351"/>
      <c r="H242" s="315"/>
    </row>
    <row r="243" spans="1:8" ht="21.75" customHeight="1">
      <c r="A243" s="310" t="s">
        <v>3621</v>
      </c>
      <c r="B243" s="305" t="s">
        <v>3789</v>
      </c>
      <c r="C243" s="305" t="s">
        <v>3082</v>
      </c>
      <c r="D243" s="131"/>
      <c r="E243" s="391" t="s">
        <v>3790</v>
      </c>
      <c r="F243" s="333"/>
      <c r="G243" s="351"/>
      <c r="H243" s="315"/>
    </row>
    <row r="244" spans="1:8" ht="27" customHeight="1">
      <c r="A244" s="310" t="s">
        <v>3922</v>
      </c>
      <c r="B244" s="305" t="s">
        <v>2983</v>
      </c>
      <c r="C244" s="305" t="s">
        <v>3082</v>
      </c>
      <c r="D244" s="131"/>
      <c r="E244" s="391" t="s">
        <v>3791</v>
      </c>
      <c r="F244" s="333"/>
      <c r="G244" s="351"/>
      <c r="H244" s="315"/>
    </row>
    <row r="245" spans="1:8" ht="21.75" customHeight="1">
      <c r="A245" s="310" t="s">
        <v>3621</v>
      </c>
      <c r="B245" s="305" t="s">
        <v>3574</v>
      </c>
      <c r="C245" s="305" t="s">
        <v>1172</v>
      </c>
      <c r="D245" s="131"/>
      <c r="E245" s="391" t="s">
        <v>3792</v>
      </c>
      <c r="F245" s="333"/>
      <c r="G245" s="351"/>
      <c r="H245" s="315"/>
    </row>
    <row r="246" spans="1:8" ht="21.75" customHeight="1">
      <c r="A246" s="310" t="s">
        <v>3621</v>
      </c>
      <c r="B246" s="305" t="s">
        <v>3793</v>
      </c>
      <c r="C246" s="305" t="s">
        <v>3082</v>
      </c>
      <c r="D246" s="131"/>
      <c r="E246" s="391" t="s">
        <v>3794</v>
      </c>
      <c r="F246" s="333"/>
      <c r="G246" s="351"/>
      <c r="H246" s="315"/>
    </row>
    <row r="247" spans="1:8" ht="21.75" customHeight="1">
      <c r="A247" s="310" t="s">
        <v>3621</v>
      </c>
      <c r="B247" s="305" t="s">
        <v>3795</v>
      </c>
      <c r="C247" s="305" t="s">
        <v>3082</v>
      </c>
      <c r="D247" s="131"/>
      <c r="E247" s="391" t="s">
        <v>3796</v>
      </c>
      <c r="F247" s="333"/>
      <c r="G247" s="351"/>
      <c r="H247" s="315"/>
    </row>
    <row r="248" spans="1:8" ht="21.75" customHeight="1">
      <c r="A248" s="310" t="s">
        <v>3621</v>
      </c>
      <c r="B248" s="305" t="s">
        <v>3797</v>
      </c>
      <c r="C248" s="305" t="s">
        <v>3082</v>
      </c>
      <c r="D248" s="131"/>
      <c r="E248" s="391" t="s">
        <v>3798</v>
      </c>
      <c r="F248" s="333"/>
      <c r="G248" s="351"/>
      <c r="H248" s="315"/>
    </row>
    <row r="249" spans="1:8" ht="21.75" customHeight="1">
      <c r="A249" s="310" t="s">
        <v>3621</v>
      </c>
      <c r="B249" s="305" t="s">
        <v>248</v>
      </c>
      <c r="C249" s="305" t="s">
        <v>3082</v>
      </c>
      <c r="D249" s="131"/>
      <c r="E249" s="391" t="s">
        <v>3799</v>
      </c>
      <c r="F249" s="333"/>
      <c r="G249" s="351"/>
      <c r="H249" s="315"/>
    </row>
    <row r="250" spans="1:8" ht="21.75" customHeight="1">
      <c r="A250" s="310" t="s">
        <v>3621</v>
      </c>
      <c r="B250" s="305" t="s">
        <v>3800</v>
      </c>
      <c r="C250" s="305" t="s">
        <v>3082</v>
      </c>
      <c r="D250" s="131"/>
      <c r="E250" s="391" t="s">
        <v>3801</v>
      </c>
      <c r="F250" s="333"/>
      <c r="G250" s="351"/>
      <c r="H250" s="315"/>
    </row>
    <row r="251" spans="1:8" ht="21.75" customHeight="1" thickBot="1">
      <c r="A251" s="311" t="s">
        <v>3621</v>
      </c>
      <c r="B251" s="307" t="s">
        <v>3802</v>
      </c>
      <c r="C251" s="307" t="s">
        <v>3082</v>
      </c>
      <c r="D251" s="312"/>
      <c r="E251" s="392" t="s">
        <v>3803</v>
      </c>
      <c r="F251" s="334"/>
      <c r="G251" s="352"/>
      <c r="H251" s="317"/>
    </row>
    <row r="252" spans="1:8" ht="21.75" customHeight="1">
      <c r="A252" s="458" t="s">
        <v>2277</v>
      </c>
      <c r="B252" s="304" t="s">
        <v>3309</v>
      </c>
      <c r="C252" s="304" t="s">
        <v>1325</v>
      </c>
      <c r="D252" s="319"/>
      <c r="E252" s="393" t="s">
        <v>3804</v>
      </c>
      <c r="F252" s="320"/>
      <c r="G252" s="320"/>
      <c r="H252" s="320"/>
    </row>
    <row r="253" spans="1:8" ht="21.75" customHeight="1">
      <c r="A253" s="459"/>
      <c r="B253" s="305" t="s">
        <v>3311</v>
      </c>
      <c r="C253" s="305" t="s">
        <v>1172</v>
      </c>
      <c r="D253" s="321"/>
      <c r="E253" s="391" t="s">
        <v>3805</v>
      </c>
      <c r="F253" s="322"/>
      <c r="G253" s="322"/>
      <c r="H253" s="322"/>
    </row>
    <row r="254" spans="1:8" ht="21.75" customHeight="1">
      <c r="A254" s="459"/>
      <c r="B254" s="305" t="s">
        <v>3313</v>
      </c>
      <c r="C254" s="305" t="s">
        <v>1367</v>
      </c>
      <c r="D254" s="321"/>
      <c r="E254" s="348" t="s">
        <v>3806</v>
      </c>
      <c r="F254" s="322"/>
      <c r="G254" s="322"/>
      <c r="H254" s="322"/>
    </row>
    <row r="255" spans="1:8" ht="21.75" customHeight="1">
      <c r="A255" s="459"/>
      <c r="B255" s="305" t="s">
        <v>2733</v>
      </c>
      <c r="C255" s="305" t="s">
        <v>1176</v>
      </c>
      <c r="D255" s="321"/>
      <c r="E255" s="391" t="s">
        <v>3807</v>
      </c>
      <c r="F255" s="322"/>
      <c r="G255" s="322"/>
      <c r="H255" s="322"/>
    </row>
    <row r="256" spans="1:8" ht="21.75" customHeight="1">
      <c r="A256" s="459"/>
      <c r="B256" s="305" t="s">
        <v>1329</v>
      </c>
      <c r="C256" s="305" t="s">
        <v>1367</v>
      </c>
      <c r="D256" s="321"/>
      <c r="E256" s="348" t="s">
        <v>3808</v>
      </c>
      <c r="F256" s="322"/>
      <c r="G256" s="322"/>
      <c r="H256" s="322"/>
    </row>
    <row r="257" spans="1:8" ht="21.75" customHeight="1">
      <c r="A257" s="459"/>
      <c r="B257" s="305" t="s">
        <v>3317</v>
      </c>
      <c r="C257" s="305" t="s">
        <v>1172</v>
      </c>
      <c r="D257" s="321"/>
      <c r="E257" s="391" t="s">
        <v>3809</v>
      </c>
      <c r="F257" s="322"/>
      <c r="G257" s="322"/>
      <c r="H257" s="322"/>
    </row>
    <row r="258" spans="1:8" ht="21.75" customHeight="1">
      <c r="A258" s="459"/>
      <c r="B258" s="305" t="s">
        <v>3319</v>
      </c>
      <c r="C258" s="305" t="s">
        <v>1176</v>
      </c>
      <c r="D258" s="321"/>
      <c r="E258" s="391" t="s">
        <v>3810</v>
      </c>
      <c r="F258" s="322"/>
      <c r="G258" s="322"/>
      <c r="H258" s="322"/>
    </row>
    <row r="259" spans="1:8" ht="21.75" customHeight="1">
      <c r="A259" s="459"/>
      <c r="B259" s="305" t="s">
        <v>2808</v>
      </c>
      <c r="C259" s="305" t="s">
        <v>1367</v>
      </c>
      <c r="D259" s="321"/>
      <c r="E259" s="348" t="s">
        <v>3811</v>
      </c>
      <c r="F259" s="322"/>
      <c r="G259" s="322"/>
      <c r="H259" s="322"/>
    </row>
    <row r="260" spans="1:8" ht="21.75" customHeight="1">
      <c r="A260" s="459"/>
      <c r="B260" s="305" t="s">
        <v>3322</v>
      </c>
      <c r="C260" s="305" t="s">
        <v>1325</v>
      </c>
      <c r="D260" s="321"/>
      <c r="E260" s="391" t="s">
        <v>3812</v>
      </c>
      <c r="F260" s="322"/>
      <c r="G260" s="322"/>
      <c r="H260" s="322"/>
    </row>
    <row r="261" spans="1:8" ht="21.75" customHeight="1">
      <c r="A261" s="459"/>
      <c r="B261" s="305" t="s">
        <v>3324</v>
      </c>
      <c r="C261" s="305" t="s">
        <v>1367</v>
      </c>
      <c r="D261" s="321"/>
      <c r="E261" s="348" t="s">
        <v>3813</v>
      </c>
      <c r="F261" s="322"/>
      <c r="G261" s="322"/>
      <c r="H261" s="322"/>
    </row>
    <row r="262" spans="1:8" ht="21.75" customHeight="1">
      <c r="A262" s="459"/>
      <c r="B262" s="305" t="s">
        <v>287</v>
      </c>
      <c r="C262" s="305" t="s">
        <v>1367</v>
      </c>
      <c r="D262" s="321"/>
      <c r="E262" s="348" t="s">
        <v>3814</v>
      </c>
      <c r="F262" s="322"/>
      <c r="G262" s="322"/>
      <c r="H262" s="322"/>
    </row>
    <row r="263" spans="1:8" ht="21.75" customHeight="1" thickBot="1">
      <c r="A263" s="460"/>
      <c r="B263" s="307" t="s">
        <v>430</v>
      </c>
      <c r="C263" s="307" t="s">
        <v>1172</v>
      </c>
      <c r="D263" s="323"/>
      <c r="E263" s="392" t="s">
        <v>3815</v>
      </c>
      <c r="F263" s="324"/>
      <c r="G263" s="324"/>
      <c r="H263" s="324"/>
    </row>
    <row r="264" spans="1:8" ht="21.75" customHeight="1">
      <c r="A264" s="458" t="s">
        <v>3816</v>
      </c>
      <c r="B264" s="304" t="s">
        <v>3817</v>
      </c>
      <c r="C264" s="304" t="s">
        <v>1172</v>
      </c>
      <c r="D264" s="319"/>
      <c r="E264" s="393" t="s">
        <v>3818</v>
      </c>
      <c r="F264" s="320"/>
      <c r="G264" s="320"/>
      <c r="H264" s="320"/>
    </row>
    <row r="265" spans="1:8" ht="21.75" customHeight="1">
      <c r="A265" s="459"/>
      <c r="B265" s="305" t="s">
        <v>1381</v>
      </c>
      <c r="C265" s="305" t="s">
        <v>1172</v>
      </c>
      <c r="D265" s="321"/>
      <c r="E265" s="391" t="s">
        <v>3363</v>
      </c>
      <c r="F265" s="322"/>
      <c r="G265" s="322"/>
      <c r="H265" s="322"/>
    </row>
    <row r="266" spans="1:8" ht="21.75" customHeight="1" thickBot="1">
      <c r="A266" s="460"/>
      <c r="B266" s="307" t="s">
        <v>3577</v>
      </c>
      <c r="C266" s="307" t="s">
        <v>1172</v>
      </c>
      <c r="D266" s="323"/>
      <c r="E266" s="392" t="s">
        <v>3819</v>
      </c>
      <c r="F266" s="324"/>
      <c r="G266" s="324"/>
      <c r="H266" s="324"/>
    </row>
    <row r="267" spans="1:8" ht="21.75" customHeight="1">
      <c r="A267" s="458" t="s">
        <v>3820</v>
      </c>
      <c r="B267" s="304" t="s">
        <v>3821</v>
      </c>
      <c r="C267" s="304" t="s">
        <v>1172</v>
      </c>
      <c r="D267" s="319"/>
      <c r="E267" s="393" t="s">
        <v>3822</v>
      </c>
      <c r="F267" s="320"/>
      <c r="G267" s="320"/>
      <c r="H267" s="320"/>
    </row>
    <row r="268" spans="1:8" ht="21.75" customHeight="1">
      <c r="A268" s="459"/>
      <c r="B268" s="305" t="s">
        <v>3634</v>
      </c>
      <c r="C268" s="305" t="s">
        <v>1172</v>
      </c>
      <c r="D268" s="321"/>
      <c r="E268" s="391" t="s">
        <v>3580</v>
      </c>
      <c r="F268" s="322">
        <v>1</v>
      </c>
      <c r="G268" s="322"/>
      <c r="H268" s="322"/>
    </row>
    <row r="269" spans="1:8" ht="21.75" customHeight="1">
      <c r="A269" s="459"/>
      <c r="B269" s="305" t="s">
        <v>3823</v>
      </c>
      <c r="C269" s="305" t="s">
        <v>1367</v>
      </c>
      <c r="D269" s="305"/>
      <c r="E269" s="348" t="s">
        <v>3824</v>
      </c>
      <c r="F269" s="322">
        <v>1</v>
      </c>
      <c r="G269" s="322"/>
      <c r="H269" s="322"/>
    </row>
    <row r="270" spans="1:8" ht="21.75" customHeight="1">
      <c r="A270" s="459"/>
      <c r="B270" s="305" t="s">
        <v>2649</v>
      </c>
      <c r="C270" s="305" t="s">
        <v>1172</v>
      </c>
      <c r="D270" s="321"/>
      <c r="E270" s="391" t="s">
        <v>3825</v>
      </c>
      <c r="F270" s="322">
        <v>1</v>
      </c>
      <c r="G270" s="322"/>
      <c r="H270" s="322"/>
    </row>
    <row r="271" spans="1:8" ht="21.75" customHeight="1">
      <c r="A271" s="459"/>
      <c r="B271" s="305" t="s">
        <v>2708</v>
      </c>
      <c r="C271" s="305" t="s">
        <v>1172</v>
      </c>
      <c r="D271" s="321"/>
      <c r="E271" s="348" t="s">
        <v>3636</v>
      </c>
      <c r="F271" s="322">
        <v>1</v>
      </c>
      <c r="G271" s="322"/>
      <c r="H271" s="322"/>
    </row>
    <row r="272" spans="1:8" ht="21.75" customHeight="1">
      <c r="A272" s="459"/>
      <c r="B272" s="305" t="s">
        <v>3826</v>
      </c>
      <c r="C272" s="305" t="s">
        <v>1172</v>
      </c>
      <c r="D272" s="321"/>
      <c r="E272" s="348" t="s">
        <v>3827</v>
      </c>
      <c r="F272" s="322"/>
      <c r="G272" s="322"/>
      <c r="H272" s="322"/>
    </row>
    <row r="273" spans="1:8">
      <c r="A273" s="459"/>
      <c r="B273" s="305" t="s">
        <v>3828</v>
      </c>
      <c r="C273" s="305" t="s">
        <v>1176</v>
      </c>
      <c r="D273" s="321"/>
      <c r="E273" s="348" t="s">
        <v>3829</v>
      </c>
      <c r="F273" s="322"/>
      <c r="G273" s="322"/>
      <c r="H273" s="322"/>
    </row>
    <row r="274" spans="1:8">
      <c r="A274" s="459"/>
      <c r="B274" s="305" t="s">
        <v>3830</v>
      </c>
      <c r="C274" s="305" t="s">
        <v>1176</v>
      </c>
      <c r="D274" s="321"/>
      <c r="E274" s="391" t="s">
        <v>3831</v>
      </c>
      <c r="F274" s="322"/>
      <c r="G274" s="322"/>
      <c r="H274" s="322"/>
    </row>
    <row r="275" spans="1:8">
      <c r="A275" s="459"/>
      <c r="B275" s="305" t="s">
        <v>3832</v>
      </c>
      <c r="C275" s="305" t="s">
        <v>1176</v>
      </c>
      <c r="D275" s="321"/>
      <c r="E275" s="391" t="s">
        <v>3833</v>
      </c>
      <c r="F275" s="322"/>
      <c r="G275" s="322"/>
      <c r="H275" s="322"/>
    </row>
    <row r="276" spans="1:8" ht="42.75" customHeight="1">
      <c r="A276" s="459"/>
      <c r="B276" s="305" t="s">
        <v>3834</v>
      </c>
      <c r="C276" s="305" t="s">
        <v>1176</v>
      </c>
      <c r="D276" s="321"/>
      <c r="E276" s="348" t="s">
        <v>3835</v>
      </c>
      <c r="F276" s="322"/>
      <c r="G276" s="322"/>
      <c r="H276" s="322"/>
    </row>
    <row r="277" spans="1:8">
      <c r="A277" s="459"/>
      <c r="B277" s="305" t="s">
        <v>3836</v>
      </c>
      <c r="C277" s="305" t="s">
        <v>1176</v>
      </c>
      <c r="D277" s="321"/>
      <c r="E277" s="391" t="s">
        <v>3837</v>
      </c>
      <c r="F277" s="322"/>
      <c r="G277" s="322"/>
      <c r="H277" s="322"/>
    </row>
    <row r="278" spans="1:8">
      <c r="A278" s="459"/>
      <c r="B278" s="305" t="s">
        <v>3838</v>
      </c>
      <c r="C278" s="305" t="s">
        <v>1176</v>
      </c>
      <c r="D278" s="321"/>
      <c r="E278" s="348" t="s">
        <v>3839</v>
      </c>
      <c r="F278" s="322"/>
      <c r="G278" s="322"/>
      <c r="H278" s="322"/>
    </row>
    <row r="279" spans="1:8">
      <c r="A279" s="459"/>
      <c r="B279" s="305" t="s">
        <v>3840</v>
      </c>
      <c r="C279" s="305" t="s">
        <v>1176</v>
      </c>
      <c r="D279" s="321"/>
      <c r="E279" s="391" t="s">
        <v>3841</v>
      </c>
      <c r="F279" s="322"/>
      <c r="G279" s="322"/>
      <c r="H279" s="322"/>
    </row>
    <row r="280" spans="1:8">
      <c r="A280" s="459"/>
      <c r="B280" s="305" t="s">
        <v>3842</v>
      </c>
      <c r="C280" s="305" t="s">
        <v>1172</v>
      </c>
      <c r="D280" s="321"/>
      <c r="E280" s="348" t="s">
        <v>3843</v>
      </c>
      <c r="F280" s="322"/>
      <c r="G280" s="322"/>
      <c r="H280" s="322"/>
    </row>
    <row r="281" spans="1:8">
      <c r="A281" s="459"/>
      <c r="B281" s="305" t="s">
        <v>3844</v>
      </c>
      <c r="C281" s="305" t="s">
        <v>3082</v>
      </c>
      <c r="D281" s="321"/>
      <c r="E281" s="391" t="s">
        <v>3845</v>
      </c>
      <c r="F281" s="322"/>
      <c r="G281" s="322"/>
      <c r="H281" s="322"/>
    </row>
    <row r="282" spans="1:8">
      <c r="A282" s="459"/>
      <c r="B282" s="305" t="s">
        <v>3846</v>
      </c>
      <c r="C282" s="305" t="s">
        <v>1172</v>
      </c>
      <c r="D282" s="321"/>
      <c r="E282" s="391" t="s">
        <v>3847</v>
      </c>
      <c r="F282" s="322"/>
      <c r="G282" s="322"/>
      <c r="H282" s="322"/>
    </row>
    <row r="283" spans="1:8">
      <c r="A283" s="459"/>
      <c r="B283" s="305" t="s">
        <v>1347</v>
      </c>
      <c r="C283" s="305" t="s">
        <v>1172</v>
      </c>
      <c r="D283" s="321"/>
      <c r="E283" s="391" t="s">
        <v>3848</v>
      </c>
      <c r="F283" s="322"/>
      <c r="G283" s="322"/>
      <c r="H283" s="322"/>
    </row>
    <row r="284" spans="1:8">
      <c r="A284" s="459"/>
      <c r="B284" s="305" t="s">
        <v>3849</v>
      </c>
      <c r="C284" s="305" t="s">
        <v>1176</v>
      </c>
      <c r="D284" s="321"/>
      <c r="E284" s="391" t="s">
        <v>3850</v>
      </c>
      <c r="F284" s="322"/>
      <c r="G284" s="322"/>
      <c r="H284" s="322"/>
    </row>
    <row r="285" spans="1:8">
      <c r="A285" s="459"/>
      <c r="B285" s="305" t="s">
        <v>3851</v>
      </c>
      <c r="C285" s="305" t="s">
        <v>1172</v>
      </c>
      <c r="D285" s="321"/>
      <c r="E285" s="391" t="s">
        <v>3852</v>
      </c>
      <c r="F285" s="322">
        <v>1</v>
      </c>
      <c r="G285" s="322"/>
      <c r="H285" s="322"/>
    </row>
    <row r="286" spans="1:8">
      <c r="A286" s="459"/>
      <c r="B286" s="305" t="s">
        <v>2711</v>
      </c>
      <c r="C286" s="305" t="s">
        <v>1172</v>
      </c>
      <c r="D286" s="321"/>
      <c r="E286" s="391" t="s">
        <v>3853</v>
      </c>
      <c r="F286" s="322">
        <v>1</v>
      </c>
      <c r="G286" s="322"/>
      <c r="H286" s="322"/>
    </row>
    <row r="287" spans="1:8">
      <c r="A287" s="459"/>
      <c r="B287" s="305" t="s">
        <v>2886</v>
      </c>
      <c r="C287" s="305" t="s">
        <v>1367</v>
      </c>
      <c r="D287" s="321"/>
      <c r="E287" s="391" t="s">
        <v>3854</v>
      </c>
      <c r="F287" s="322"/>
      <c r="G287" s="322"/>
      <c r="H287" s="322"/>
    </row>
    <row r="288" spans="1:8">
      <c r="A288" s="459"/>
      <c r="B288" s="305" t="s">
        <v>3855</v>
      </c>
      <c r="C288" s="305" t="s">
        <v>1172</v>
      </c>
      <c r="D288" s="321"/>
      <c r="E288" s="391" t="s">
        <v>3856</v>
      </c>
      <c r="F288" s="322"/>
      <c r="G288" s="322"/>
      <c r="H288" s="322"/>
    </row>
    <row r="289" spans="1:8">
      <c r="A289" s="459"/>
      <c r="B289" s="305" t="s">
        <v>3857</v>
      </c>
      <c r="C289" s="305" t="s">
        <v>1172</v>
      </c>
      <c r="D289" s="321"/>
      <c r="E289" s="391" t="s">
        <v>3858</v>
      </c>
      <c r="F289" s="322">
        <v>1</v>
      </c>
      <c r="G289" s="322"/>
      <c r="H289" s="322"/>
    </row>
    <row r="290" spans="1:8">
      <c r="A290" s="459"/>
      <c r="B290" s="305" t="s">
        <v>3859</v>
      </c>
      <c r="C290" s="305" t="s">
        <v>1325</v>
      </c>
      <c r="D290" s="321"/>
      <c r="E290" s="391" t="s">
        <v>3860</v>
      </c>
      <c r="F290" s="322"/>
      <c r="G290" s="322"/>
      <c r="H290" s="322"/>
    </row>
    <row r="291" spans="1:8">
      <c r="A291" s="459"/>
      <c r="B291" s="305" t="s">
        <v>3861</v>
      </c>
      <c r="C291" s="305" t="s">
        <v>1172</v>
      </c>
      <c r="D291" s="321"/>
      <c r="E291" s="391" t="s">
        <v>3862</v>
      </c>
      <c r="F291" s="322">
        <v>1</v>
      </c>
      <c r="G291" s="322"/>
      <c r="H291" s="322"/>
    </row>
    <row r="292" spans="1:8">
      <c r="A292" s="459"/>
      <c r="B292" s="305" t="s">
        <v>3411</v>
      </c>
      <c r="C292" s="305" t="s">
        <v>1367</v>
      </c>
      <c r="D292" s="321"/>
      <c r="E292" s="348" t="s">
        <v>3863</v>
      </c>
      <c r="F292" s="322"/>
      <c r="G292" s="322"/>
      <c r="H292" s="322"/>
    </row>
    <row r="293" spans="1:8">
      <c r="A293" s="459"/>
      <c r="B293" s="305" t="s">
        <v>3864</v>
      </c>
      <c r="C293" s="305" t="s">
        <v>1325</v>
      </c>
      <c r="D293" s="321"/>
      <c r="E293" s="391" t="s">
        <v>3865</v>
      </c>
      <c r="F293" s="322"/>
      <c r="G293" s="322"/>
      <c r="H293" s="322"/>
    </row>
    <row r="294" spans="1:8">
      <c r="A294" s="459"/>
      <c r="B294" s="305" t="s">
        <v>3866</v>
      </c>
      <c r="C294" s="305" t="s">
        <v>1176</v>
      </c>
      <c r="D294" s="321"/>
      <c r="E294" s="391" t="s">
        <v>3867</v>
      </c>
      <c r="F294" s="322"/>
      <c r="G294" s="322"/>
      <c r="H294" s="322"/>
    </row>
    <row r="295" spans="1:8">
      <c r="A295" s="459"/>
      <c r="B295" s="305" t="s">
        <v>3868</v>
      </c>
      <c r="C295" s="305" t="s">
        <v>1172</v>
      </c>
      <c r="D295" s="321"/>
      <c r="E295" s="391" t="s">
        <v>3869</v>
      </c>
      <c r="F295" s="322"/>
      <c r="G295" s="322"/>
      <c r="H295" s="322"/>
    </row>
    <row r="296" spans="1:8">
      <c r="A296" s="459"/>
      <c r="B296" s="305" t="s">
        <v>3870</v>
      </c>
      <c r="C296" s="305" t="s">
        <v>1172</v>
      </c>
      <c r="D296" s="321"/>
      <c r="E296" s="391" t="s">
        <v>3871</v>
      </c>
      <c r="F296" s="322"/>
      <c r="G296" s="322"/>
      <c r="H296" s="322"/>
    </row>
    <row r="297" spans="1:8">
      <c r="A297" s="459"/>
      <c r="B297" s="305" t="s">
        <v>1381</v>
      </c>
      <c r="C297" s="305" t="s">
        <v>1172</v>
      </c>
      <c r="D297" s="321"/>
      <c r="E297" s="391" t="s">
        <v>3422</v>
      </c>
      <c r="F297" s="322">
        <v>1</v>
      </c>
      <c r="G297" s="322"/>
      <c r="H297" s="322"/>
    </row>
    <row r="298" spans="1:8">
      <c r="A298" s="459"/>
      <c r="B298" s="305" t="s">
        <v>2763</v>
      </c>
      <c r="C298" s="305" t="s">
        <v>1367</v>
      </c>
      <c r="D298" s="321"/>
      <c r="E298" s="348" t="s">
        <v>3872</v>
      </c>
      <c r="F298" s="322">
        <v>1</v>
      </c>
      <c r="G298" s="322"/>
      <c r="H298" s="322"/>
    </row>
    <row r="299" spans="1:8">
      <c r="A299" s="459"/>
      <c r="B299" s="305" t="s">
        <v>3873</v>
      </c>
      <c r="C299" s="305" t="s">
        <v>1172</v>
      </c>
      <c r="D299" s="321"/>
      <c r="E299" s="321" t="s">
        <v>3874</v>
      </c>
      <c r="F299" s="322"/>
      <c r="G299" s="322"/>
      <c r="H299" s="322"/>
    </row>
    <row r="300" spans="1:8" ht="25.5">
      <c r="A300" s="459"/>
      <c r="B300" s="305" t="s">
        <v>3574</v>
      </c>
      <c r="C300" s="305" t="s">
        <v>1172</v>
      </c>
      <c r="D300" s="321"/>
      <c r="E300" s="305" t="s">
        <v>3875</v>
      </c>
      <c r="F300" s="322">
        <v>1</v>
      </c>
      <c r="G300" s="322"/>
      <c r="H300" s="322"/>
    </row>
    <row r="301" spans="1:8">
      <c r="A301" s="459"/>
      <c r="B301" s="305" t="s">
        <v>1373</v>
      </c>
      <c r="C301" s="305" t="s">
        <v>3082</v>
      </c>
      <c r="D301" s="321"/>
      <c r="E301" s="321" t="s">
        <v>3615</v>
      </c>
      <c r="F301" s="322"/>
      <c r="G301" s="322"/>
      <c r="H301" s="322"/>
    </row>
    <row r="302" spans="1:8">
      <c r="A302" s="459"/>
      <c r="B302" s="305" t="s">
        <v>3876</v>
      </c>
      <c r="C302" s="305" t="s">
        <v>1172</v>
      </c>
      <c r="D302" s="321"/>
      <c r="E302" s="321" t="s">
        <v>3877</v>
      </c>
      <c r="F302" s="322">
        <v>1</v>
      </c>
      <c r="G302" s="322"/>
      <c r="H302" s="322"/>
    </row>
    <row r="303" spans="1:8">
      <c r="A303" s="459"/>
      <c r="B303" s="305" t="s">
        <v>3878</v>
      </c>
      <c r="C303" s="305" t="s">
        <v>1172</v>
      </c>
      <c r="D303" s="321"/>
      <c r="E303" s="321" t="s">
        <v>3879</v>
      </c>
      <c r="F303" s="322"/>
      <c r="G303" s="322"/>
      <c r="H303" s="322"/>
    </row>
    <row r="304" spans="1:8" ht="134.25" customHeight="1">
      <c r="A304" s="459"/>
      <c r="B304" s="305" t="s">
        <v>287</v>
      </c>
      <c r="C304" s="305" t="s">
        <v>1367</v>
      </c>
      <c r="D304" s="321"/>
      <c r="E304" s="326" t="s">
        <v>3880</v>
      </c>
      <c r="F304" s="322">
        <v>1</v>
      </c>
      <c r="G304" s="322"/>
      <c r="H304" s="322"/>
    </row>
    <row r="305" spans="1:8">
      <c r="A305" s="459"/>
      <c r="B305" s="305" t="s">
        <v>3881</v>
      </c>
      <c r="C305" s="305" t="s">
        <v>1325</v>
      </c>
      <c r="D305" s="321"/>
      <c r="E305" s="321" t="s">
        <v>3882</v>
      </c>
      <c r="F305" s="322"/>
      <c r="G305" s="322"/>
      <c r="H305" s="322"/>
    </row>
    <row r="306" spans="1:8" ht="30">
      <c r="A306" s="459"/>
      <c r="B306" s="305" t="s">
        <v>3883</v>
      </c>
      <c r="C306" s="305" t="s">
        <v>1176</v>
      </c>
      <c r="D306" s="321"/>
      <c r="E306" s="326" t="s">
        <v>3884</v>
      </c>
      <c r="F306" s="322"/>
      <c r="G306" s="322"/>
      <c r="H306" s="322"/>
    </row>
    <row r="307" spans="1:8" ht="30">
      <c r="A307" s="459"/>
      <c r="B307" s="305" t="s">
        <v>3885</v>
      </c>
      <c r="C307" s="305" t="s">
        <v>1172</v>
      </c>
      <c r="D307" s="321"/>
      <c r="E307" s="326" t="s">
        <v>3886</v>
      </c>
      <c r="F307" s="322"/>
      <c r="G307" s="322"/>
      <c r="H307" s="322"/>
    </row>
    <row r="308" spans="1:8" ht="30.75" thickBot="1">
      <c r="A308" s="459"/>
      <c r="B308" s="305" t="s">
        <v>3887</v>
      </c>
      <c r="C308" s="305" t="s">
        <v>1325</v>
      </c>
      <c r="D308" s="321"/>
      <c r="E308" s="326" t="s">
        <v>3888</v>
      </c>
      <c r="F308" s="322"/>
      <c r="G308" s="322"/>
      <c r="H308" s="322"/>
    </row>
    <row r="309" spans="1:8">
      <c r="A309" s="458" t="s">
        <v>3889</v>
      </c>
      <c r="B309" s="304" t="s">
        <v>307</v>
      </c>
      <c r="C309" s="304" t="s">
        <v>1172</v>
      </c>
      <c r="D309" s="319"/>
      <c r="E309" s="319" t="s">
        <v>3890</v>
      </c>
      <c r="F309" s="320"/>
      <c r="G309" s="320"/>
      <c r="H309" s="320"/>
    </row>
    <row r="310" spans="1:8">
      <c r="A310" s="459"/>
      <c r="B310" s="305" t="s">
        <v>3415</v>
      </c>
      <c r="C310" s="305" t="s">
        <v>1172</v>
      </c>
      <c r="D310" s="321"/>
      <c r="E310" s="321" t="s">
        <v>3891</v>
      </c>
      <c r="F310" s="322"/>
      <c r="G310" s="322"/>
      <c r="H310" s="322"/>
    </row>
    <row r="311" spans="1:8" ht="30">
      <c r="A311" s="459"/>
      <c r="B311" s="305" t="s">
        <v>1381</v>
      </c>
      <c r="C311" s="305" t="s">
        <v>1172</v>
      </c>
      <c r="D311" s="321"/>
      <c r="E311" s="326" t="s">
        <v>3422</v>
      </c>
      <c r="F311" s="322"/>
      <c r="G311" s="322"/>
      <c r="H311" s="322"/>
    </row>
    <row r="312" spans="1:8">
      <c r="A312" s="459"/>
      <c r="B312" s="305" t="s">
        <v>3892</v>
      </c>
      <c r="C312" s="305" t="s">
        <v>1172</v>
      </c>
      <c r="D312" s="321"/>
      <c r="E312" s="321" t="s">
        <v>3893</v>
      </c>
      <c r="F312" s="322"/>
      <c r="G312" s="322"/>
      <c r="H312" s="322"/>
    </row>
    <row r="313" spans="1:8">
      <c r="A313" s="459"/>
      <c r="B313" s="305" t="s">
        <v>3894</v>
      </c>
      <c r="C313" s="305" t="s">
        <v>1172</v>
      </c>
      <c r="D313" s="321"/>
      <c r="E313" s="321" t="s">
        <v>3895</v>
      </c>
      <c r="F313" s="322"/>
      <c r="G313" s="322"/>
      <c r="H313" s="322"/>
    </row>
    <row r="314" spans="1:8">
      <c r="A314" s="459"/>
      <c r="B314" s="305" t="s">
        <v>3896</v>
      </c>
      <c r="C314" s="305" t="s">
        <v>1172</v>
      </c>
      <c r="D314" s="321"/>
      <c r="E314" s="321" t="s">
        <v>3897</v>
      </c>
      <c r="F314" s="322"/>
      <c r="G314" s="322"/>
      <c r="H314" s="322"/>
    </row>
    <row r="315" spans="1:8">
      <c r="A315" s="459"/>
      <c r="B315" s="305" t="s">
        <v>3898</v>
      </c>
      <c r="C315" s="305" t="s">
        <v>1172</v>
      </c>
      <c r="D315" s="321"/>
      <c r="E315" s="321" t="s">
        <v>3456</v>
      </c>
      <c r="F315" s="322"/>
      <c r="G315" s="322"/>
      <c r="H315" s="322"/>
    </row>
    <row r="316" spans="1:8" ht="15.75" thickBot="1">
      <c r="A316" s="460"/>
      <c r="B316" s="307" t="s">
        <v>3899</v>
      </c>
      <c r="C316" s="307" t="s">
        <v>1172</v>
      </c>
      <c r="D316" s="323"/>
      <c r="E316" s="323" t="s">
        <v>3900</v>
      </c>
      <c r="F316" s="324"/>
      <c r="G316" s="324"/>
      <c r="H316" s="324"/>
    </row>
    <row r="317" spans="1:8">
      <c r="E317" s="138" t="s">
        <v>159</v>
      </c>
      <c r="F317" s="164">
        <f>SUM(F2:F316)</f>
        <v>47</v>
      </c>
      <c r="G317" s="164"/>
    </row>
    <row r="318" spans="1:8" ht="30">
      <c r="A318" s="285" t="s">
        <v>497</v>
      </c>
      <c r="B318" s="286">
        <v>1</v>
      </c>
    </row>
  </sheetData>
  <mergeCells count="11">
    <mergeCell ref="A103:A129"/>
    <mergeCell ref="A2:A7"/>
    <mergeCell ref="A8:A14"/>
    <mergeCell ref="A15:A59"/>
    <mergeCell ref="A60:A65"/>
    <mergeCell ref="A66:A102"/>
    <mergeCell ref="A130:A152"/>
    <mergeCell ref="A252:A263"/>
    <mergeCell ref="A264:A266"/>
    <mergeCell ref="A267:A308"/>
    <mergeCell ref="A309:A316"/>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4"/>
  <sheetViews>
    <sheetView topLeftCell="B519" zoomScale="110" zoomScaleNormal="110" workbookViewId="0">
      <selection activeCell="F527" sqref="F527"/>
    </sheetView>
  </sheetViews>
  <sheetFormatPr defaultColWidth="8.85546875" defaultRowHeight="15"/>
  <cols>
    <col min="1" max="1" width="24.42578125" customWidth="1"/>
    <col min="2" max="2" width="37.140625" customWidth="1"/>
    <col min="3" max="3" width="11.85546875" bestFit="1" customWidth="1"/>
    <col min="4" max="4" width="35.28515625" bestFit="1" customWidth="1"/>
    <col min="5" max="5" width="35.28515625" customWidth="1"/>
    <col min="6" max="6" width="20.42578125" bestFit="1" customWidth="1"/>
    <col min="7" max="7" width="20.42578125" customWidth="1"/>
    <col min="8" max="8" width="26.7109375" customWidth="1"/>
  </cols>
  <sheetData>
    <row r="1" spans="1:8" ht="15.75" thickBot="1">
      <c r="A1" s="126" t="s">
        <v>212</v>
      </c>
      <c r="B1" s="126" t="s">
        <v>1163</v>
      </c>
      <c r="C1" s="126" t="s">
        <v>1164</v>
      </c>
      <c r="D1" s="126" t="s">
        <v>1165</v>
      </c>
      <c r="E1" s="126" t="s">
        <v>307</v>
      </c>
      <c r="F1" s="126" t="s">
        <v>292</v>
      </c>
      <c r="G1" s="190" t="s">
        <v>2292</v>
      </c>
      <c r="H1" s="126" t="s">
        <v>243</v>
      </c>
    </row>
    <row r="2" spans="1:8">
      <c r="A2" s="458" t="s">
        <v>2694</v>
      </c>
      <c r="B2" s="304" t="s">
        <v>2614</v>
      </c>
      <c r="C2" s="304" t="s">
        <v>1325</v>
      </c>
      <c r="D2" s="304"/>
      <c r="E2" s="304" t="s">
        <v>2615</v>
      </c>
      <c r="F2" s="190"/>
      <c r="G2" s="190"/>
      <c r="H2" s="190"/>
    </row>
    <row r="3" spans="1:8">
      <c r="A3" s="459"/>
      <c r="B3" s="305" t="s">
        <v>2616</v>
      </c>
      <c r="C3" s="305" t="s">
        <v>1172</v>
      </c>
      <c r="D3" s="305"/>
      <c r="E3" s="305" t="s">
        <v>2617</v>
      </c>
      <c r="F3" s="306"/>
      <c r="G3" s="306"/>
      <c r="H3" s="306"/>
    </row>
    <row r="4" spans="1:8" ht="25.5">
      <c r="A4" s="459"/>
      <c r="B4" s="305" t="s">
        <v>2618</v>
      </c>
      <c r="C4" s="305" t="s">
        <v>1172</v>
      </c>
      <c r="D4" s="305"/>
      <c r="E4" s="305" t="s">
        <v>2619</v>
      </c>
      <c r="F4" s="306"/>
      <c r="G4" s="306"/>
      <c r="H4" s="306"/>
    </row>
    <row r="5" spans="1:8" ht="25.5">
      <c r="A5" s="459"/>
      <c r="B5" s="305" t="s">
        <v>2620</v>
      </c>
      <c r="C5" s="305" t="s">
        <v>1172</v>
      </c>
      <c r="D5" s="305"/>
      <c r="E5" s="305" t="s">
        <v>2621</v>
      </c>
      <c r="F5" s="306"/>
      <c r="G5" s="306"/>
      <c r="H5" s="306"/>
    </row>
    <row r="6" spans="1:8" ht="25.5">
      <c r="A6" s="459"/>
      <c r="B6" s="305" t="s">
        <v>2622</v>
      </c>
      <c r="C6" s="305" t="s">
        <v>1172</v>
      </c>
      <c r="D6" s="305"/>
      <c r="E6" s="305" t="s">
        <v>2623</v>
      </c>
      <c r="F6" s="306"/>
      <c r="G6" s="306"/>
      <c r="H6" s="306"/>
    </row>
    <row r="7" spans="1:8">
      <c r="A7" s="459"/>
      <c r="B7" s="305" t="s">
        <v>1324</v>
      </c>
      <c r="C7" s="305" t="s">
        <v>1325</v>
      </c>
      <c r="D7" s="305"/>
      <c r="E7" s="305" t="s">
        <v>2624</v>
      </c>
      <c r="F7" s="306"/>
      <c r="G7" s="306"/>
      <c r="H7" s="306"/>
    </row>
    <row r="8" spans="1:8">
      <c r="A8" s="459"/>
      <c r="B8" s="305" t="s">
        <v>2625</v>
      </c>
      <c r="C8" s="305" t="s">
        <v>1325</v>
      </c>
      <c r="D8" s="305"/>
      <c r="E8" s="305" t="s">
        <v>2626</v>
      </c>
      <c r="F8" s="306"/>
      <c r="G8" s="306"/>
      <c r="H8" s="306"/>
    </row>
    <row r="9" spans="1:8">
      <c r="A9" s="459"/>
      <c r="B9" s="305" t="s">
        <v>1754</v>
      </c>
      <c r="C9" s="305" t="s">
        <v>1172</v>
      </c>
      <c r="D9" s="305"/>
      <c r="E9" s="305" t="s">
        <v>2627</v>
      </c>
      <c r="F9" s="306"/>
      <c r="G9" s="306"/>
      <c r="H9" s="306"/>
    </row>
    <row r="10" spans="1:8" ht="25.5">
      <c r="A10" s="459"/>
      <c r="B10" s="305" t="s">
        <v>2628</v>
      </c>
      <c r="C10" s="305" t="s">
        <v>1172</v>
      </c>
      <c r="D10" s="305"/>
      <c r="E10" s="305" t="s">
        <v>2629</v>
      </c>
      <c r="F10" s="306"/>
      <c r="G10" s="306"/>
      <c r="H10" s="306"/>
    </row>
    <row r="11" spans="1:8">
      <c r="A11" s="459"/>
      <c r="B11" s="305" t="s">
        <v>1329</v>
      </c>
      <c r="C11" s="305" t="s">
        <v>1172</v>
      </c>
      <c r="D11" s="305"/>
      <c r="E11" s="305" t="s">
        <v>2630</v>
      </c>
      <c r="F11" s="306"/>
      <c r="G11" s="306"/>
      <c r="H11" s="306"/>
    </row>
    <row r="12" spans="1:8">
      <c r="A12" s="459"/>
      <c r="B12" s="305" t="s">
        <v>2631</v>
      </c>
      <c r="C12" s="305" t="s">
        <v>1325</v>
      </c>
      <c r="D12" s="305"/>
      <c r="E12" s="305" t="s">
        <v>2632</v>
      </c>
      <c r="F12" s="306"/>
      <c r="G12" s="306"/>
      <c r="H12" s="306"/>
    </row>
    <row r="13" spans="1:8">
      <c r="A13" s="459"/>
      <c r="B13" s="305" t="s">
        <v>2633</v>
      </c>
      <c r="C13" s="305" t="s">
        <v>1172</v>
      </c>
      <c r="D13" s="305"/>
      <c r="E13" s="305" t="s">
        <v>2634</v>
      </c>
      <c r="F13" s="306"/>
      <c r="G13" s="306"/>
      <c r="H13" s="306"/>
    </row>
    <row r="14" spans="1:8">
      <c r="A14" s="459"/>
      <c r="B14" s="305" t="s">
        <v>2635</v>
      </c>
      <c r="C14" s="305" t="s">
        <v>1325</v>
      </c>
      <c r="D14" s="305"/>
      <c r="E14" s="305" t="s">
        <v>2636</v>
      </c>
      <c r="F14" s="306"/>
      <c r="G14" s="306"/>
      <c r="H14" s="306"/>
    </row>
    <row r="15" spans="1:8" ht="15.75" thickBot="1">
      <c r="A15" s="459"/>
      <c r="B15" s="307" t="s">
        <v>2637</v>
      </c>
      <c r="C15" s="307" t="s">
        <v>1172</v>
      </c>
      <c r="D15" s="307"/>
      <c r="E15" s="307" t="s">
        <v>2638</v>
      </c>
      <c r="F15" s="308"/>
      <c r="G15" s="308"/>
      <c r="H15" s="308"/>
    </row>
    <row r="16" spans="1:8" ht="13.5" customHeight="1">
      <c r="A16" s="458" t="s">
        <v>2693</v>
      </c>
      <c r="B16" s="304" t="s">
        <v>2639</v>
      </c>
      <c r="C16" s="304" t="s">
        <v>1367</v>
      </c>
      <c r="D16" s="304"/>
      <c r="E16" s="304" t="s">
        <v>2687</v>
      </c>
      <c r="F16" s="394">
        <v>1</v>
      </c>
      <c r="G16" s="190"/>
      <c r="H16" s="190"/>
    </row>
    <row r="17" spans="1:8" ht="25.5">
      <c r="A17" s="459"/>
      <c r="B17" s="305" t="s">
        <v>2640</v>
      </c>
      <c r="C17" s="305" t="s">
        <v>1172</v>
      </c>
      <c r="D17" s="305"/>
      <c r="E17" s="305" t="s">
        <v>2641</v>
      </c>
      <c r="F17" s="395">
        <v>1</v>
      </c>
      <c r="G17" s="306"/>
      <c r="H17" s="306"/>
    </row>
    <row r="18" spans="1:8">
      <c r="A18" s="459"/>
      <c r="B18" s="305" t="s">
        <v>2642</v>
      </c>
      <c r="C18" s="305" t="s">
        <v>1172</v>
      </c>
      <c r="D18" s="305"/>
      <c r="E18" s="305" t="s">
        <v>2643</v>
      </c>
      <c r="F18" s="395">
        <v>1</v>
      </c>
      <c r="G18" s="306"/>
      <c r="H18" s="306"/>
    </row>
    <row r="19" spans="1:8">
      <c r="A19" s="459"/>
      <c r="B19" s="305" t="s">
        <v>1364</v>
      </c>
      <c r="C19" s="305" t="s">
        <v>1172</v>
      </c>
      <c r="D19" s="305"/>
      <c r="E19" s="305" t="s">
        <v>2644</v>
      </c>
      <c r="F19" s="395">
        <v>1</v>
      </c>
      <c r="G19" s="306"/>
      <c r="H19" s="306"/>
    </row>
    <row r="20" spans="1:8">
      <c r="A20" s="459"/>
      <c r="B20" s="305" t="s">
        <v>2645</v>
      </c>
      <c r="C20" s="305" t="s">
        <v>1172</v>
      </c>
      <c r="D20" s="305"/>
      <c r="E20" s="305" t="s">
        <v>2646</v>
      </c>
      <c r="F20" s="395">
        <v>1</v>
      </c>
      <c r="G20" s="306"/>
      <c r="H20" s="306"/>
    </row>
    <row r="21" spans="1:8" ht="25.5">
      <c r="A21" s="459"/>
      <c r="B21" s="305" t="s">
        <v>2647</v>
      </c>
      <c r="C21" s="305" t="s">
        <v>1172</v>
      </c>
      <c r="D21" s="305"/>
      <c r="E21" s="305" t="s">
        <v>2648</v>
      </c>
      <c r="F21" s="395">
        <v>1</v>
      </c>
      <c r="G21" s="306"/>
      <c r="H21" s="306"/>
    </row>
    <row r="22" spans="1:8" ht="51">
      <c r="A22" s="459"/>
      <c r="B22" s="305" t="s">
        <v>2649</v>
      </c>
      <c r="C22" s="305" t="s">
        <v>1172</v>
      </c>
      <c r="D22" s="305"/>
      <c r="E22" s="305" t="s">
        <v>2650</v>
      </c>
      <c r="F22" s="395">
        <v>1</v>
      </c>
      <c r="G22" s="306"/>
      <c r="H22" s="306"/>
    </row>
    <row r="23" spans="1:8" ht="38.25">
      <c r="A23" s="459"/>
      <c r="B23" s="305" t="s">
        <v>2651</v>
      </c>
      <c r="C23" s="305" t="s">
        <v>1172</v>
      </c>
      <c r="D23" s="305"/>
      <c r="E23" s="305" t="s">
        <v>2652</v>
      </c>
      <c r="F23" s="395">
        <v>1</v>
      </c>
      <c r="G23" s="306"/>
      <c r="H23" s="306"/>
    </row>
    <row r="24" spans="1:8" ht="25.5">
      <c r="A24" s="459"/>
      <c r="B24" s="305" t="s">
        <v>2653</v>
      </c>
      <c r="C24" s="305" t="s">
        <v>1172</v>
      </c>
      <c r="D24" s="305"/>
      <c r="E24" s="305" t="s">
        <v>2654</v>
      </c>
      <c r="F24" s="395">
        <v>1</v>
      </c>
      <c r="G24" s="306"/>
      <c r="H24" s="306"/>
    </row>
    <row r="25" spans="1:8">
      <c r="A25" s="459"/>
      <c r="B25" s="305" t="s">
        <v>2655</v>
      </c>
      <c r="C25" s="305" t="s">
        <v>1172</v>
      </c>
      <c r="D25" s="305"/>
      <c r="E25" s="305" t="s">
        <v>2656</v>
      </c>
      <c r="F25" s="395">
        <v>1</v>
      </c>
      <c r="G25" s="306"/>
      <c r="H25" s="306"/>
    </row>
    <row r="26" spans="1:8" ht="14.25" customHeight="1">
      <c r="A26" s="459"/>
      <c r="B26" s="305" t="s">
        <v>2657</v>
      </c>
      <c r="C26" s="305" t="s">
        <v>1367</v>
      </c>
      <c r="D26" s="305"/>
      <c r="E26" s="305" t="s">
        <v>2688</v>
      </c>
      <c r="F26" s="395">
        <v>1</v>
      </c>
      <c r="G26" s="306"/>
      <c r="H26" s="306"/>
    </row>
    <row r="27" spans="1:8" ht="38.25">
      <c r="A27" s="459"/>
      <c r="B27" s="305" t="s">
        <v>307</v>
      </c>
      <c r="C27" s="305" t="s">
        <v>1172</v>
      </c>
      <c r="D27" s="305"/>
      <c r="E27" s="305" t="s">
        <v>2658</v>
      </c>
      <c r="F27" s="395">
        <v>1</v>
      </c>
      <c r="G27" s="306"/>
      <c r="H27" s="306"/>
    </row>
    <row r="28" spans="1:8" ht="25.5">
      <c r="A28" s="459"/>
      <c r="B28" s="305" t="s">
        <v>1324</v>
      </c>
      <c r="C28" s="305" t="s">
        <v>1325</v>
      </c>
      <c r="D28" s="305"/>
      <c r="E28" s="305" t="s">
        <v>2659</v>
      </c>
      <c r="F28" s="395">
        <v>1</v>
      </c>
      <c r="G28" s="306"/>
      <c r="H28" s="306"/>
    </row>
    <row r="29" spans="1:8" ht="17.25" customHeight="1">
      <c r="A29" s="459"/>
      <c r="B29" s="305" t="s">
        <v>2660</v>
      </c>
      <c r="C29" s="305" t="s">
        <v>1325</v>
      </c>
      <c r="D29" s="305"/>
      <c r="E29" s="305" t="s">
        <v>2689</v>
      </c>
      <c r="F29" s="395"/>
      <c r="G29" s="306"/>
      <c r="H29" s="306"/>
    </row>
    <row r="30" spans="1:8" ht="25.5" customHeight="1">
      <c r="A30" s="459"/>
      <c r="B30" s="305" t="s">
        <v>2690</v>
      </c>
      <c r="C30" s="305" t="s">
        <v>1176</v>
      </c>
      <c r="D30" s="305"/>
      <c r="E30" s="305" t="s">
        <v>2662</v>
      </c>
      <c r="F30" s="395"/>
      <c r="G30" s="306"/>
      <c r="H30" s="306"/>
    </row>
    <row r="31" spans="1:8" ht="20.25" customHeight="1">
      <c r="A31" s="459"/>
      <c r="B31" s="305" t="s">
        <v>2663</v>
      </c>
      <c r="C31" s="305" t="s">
        <v>1176</v>
      </c>
      <c r="D31" s="305"/>
      <c r="E31" s="305" t="s">
        <v>2691</v>
      </c>
      <c r="F31" s="395"/>
      <c r="G31" s="306"/>
      <c r="H31" s="306"/>
    </row>
    <row r="32" spans="1:8" ht="25.5">
      <c r="A32" s="459"/>
      <c r="B32" s="305" t="s">
        <v>2664</v>
      </c>
      <c r="C32" s="305" t="s">
        <v>1172</v>
      </c>
      <c r="E32" s="305" t="s">
        <v>2665</v>
      </c>
      <c r="F32" s="395"/>
      <c r="G32" s="306"/>
      <c r="H32" s="306"/>
    </row>
    <row r="33" spans="1:8">
      <c r="A33" s="459"/>
      <c r="B33" s="305" t="s">
        <v>2628</v>
      </c>
      <c r="C33" s="305" t="s">
        <v>1172</v>
      </c>
      <c r="E33" s="305" t="s">
        <v>2666</v>
      </c>
      <c r="F33" s="395"/>
      <c r="G33" s="306"/>
      <c r="H33" s="306"/>
    </row>
    <row r="34" spans="1:8" ht="25.5">
      <c r="A34" s="459"/>
      <c r="B34" s="305" t="s">
        <v>1329</v>
      </c>
      <c r="C34" s="305" t="s">
        <v>1172</v>
      </c>
      <c r="E34" s="305" t="s">
        <v>2667</v>
      </c>
      <c r="F34" s="395"/>
      <c r="G34" s="306"/>
      <c r="H34" s="306"/>
    </row>
    <row r="35" spans="1:8" ht="51">
      <c r="A35" s="459"/>
      <c r="B35" s="305" t="s">
        <v>1332</v>
      </c>
      <c r="C35" s="305" t="s">
        <v>1172</v>
      </c>
      <c r="E35" s="305" t="s">
        <v>2668</v>
      </c>
      <c r="F35" s="395">
        <v>1</v>
      </c>
      <c r="G35" s="306"/>
      <c r="H35" s="306"/>
    </row>
    <row r="36" spans="1:8" ht="25.5">
      <c r="A36" s="459"/>
      <c r="B36" s="305" t="s">
        <v>2669</v>
      </c>
      <c r="C36" s="305" t="s">
        <v>1325</v>
      </c>
      <c r="E36" s="305" t="s">
        <v>2670</v>
      </c>
      <c r="F36" s="395"/>
      <c r="G36" s="306"/>
      <c r="H36" s="306"/>
    </row>
    <row r="37" spans="1:8" ht="38.25">
      <c r="A37" s="459"/>
      <c r="B37" s="305" t="s">
        <v>2671</v>
      </c>
      <c r="C37" s="305" t="s">
        <v>1325</v>
      </c>
      <c r="E37" s="305" t="s">
        <v>2672</v>
      </c>
      <c r="F37" s="395">
        <v>1</v>
      </c>
      <c r="G37" s="306"/>
      <c r="H37" s="306"/>
    </row>
    <row r="38" spans="1:8" ht="38.25">
      <c r="A38" s="459"/>
      <c r="B38" s="305" t="s">
        <v>2673</v>
      </c>
      <c r="C38" s="305" t="s">
        <v>1325</v>
      </c>
      <c r="E38" s="305" t="s">
        <v>2674</v>
      </c>
      <c r="F38" s="395">
        <v>1</v>
      </c>
      <c r="G38" s="306"/>
      <c r="H38" s="306"/>
    </row>
    <row r="39" spans="1:8" ht="51">
      <c r="A39" s="459"/>
      <c r="B39" s="305" t="s">
        <v>2675</v>
      </c>
      <c r="C39" s="305" t="s">
        <v>1172</v>
      </c>
      <c r="E39" s="305" t="s">
        <v>2676</v>
      </c>
      <c r="F39" s="395">
        <v>1</v>
      </c>
      <c r="G39" s="306"/>
      <c r="H39" s="306"/>
    </row>
    <row r="40" spans="1:8">
      <c r="A40" s="459"/>
      <c r="B40" s="305" t="s">
        <v>1338</v>
      </c>
      <c r="C40" s="305" t="s">
        <v>1172</v>
      </c>
      <c r="E40" s="305" t="s">
        <v>2677</v>
      </c>
      <c r="F40" s="395"/>
      <c r="G40" s="306"/>
      <c r="H40" s="306"/>
    </row>
    <row r="41" spans="1:8">
      <c r="A41" s="459"/>
      <c r="B41" s="305" t="s">
        <v>1405</v>
      </c>
      <c r="C41" s="305" t="s">
        <v>1176</v>
      </c>
      <c r="E41" s="305" t="s">
        <v>2678</v>
      </c>
      <c r="F41" s="395"/>
      <c r="G41" s="306"/>
      <c r="H41" s="306"/>
    </row>
    <row r="42" spans="1:8" ht="25.5">
      <c r="A42" s="459"/>
      <c r="B42" s="305" t="s">
        <v>2679</v>
      </c>
      <c r="C42" s="305" t="s">
        <v>1325</v>
      </c>
      <c r="E42" s="305" t="s">
        <v>2680</v>
      </c>
      <c r="F42" s="395">
        <v>1</v>
      </c>
      <c r="G42" s="306"/>
      <c r="H42" s="306"/>
    </row>
    <row r="43" spans="1:8" ht="25.5">
      <c r="A43" s="459"/>
      <c r="B43" s="305" t="s">
        <v>2681</v>
      </c>
      <c r="C43" s="305" t="s">
        <v>1325</v>
      </c>
      <c r="E43" s="305" t="s">
        <v>2682</v>
      </c>
      <c r="F43" s="395">
        <v>1</v>
      </c>
      <c r="G43" s="306"/>
      <c r="H43" s="306"/>
    </row>
    <row r="44" spans="1:8" ht="25.5">
      <c r="A44" s="459"/>
      <c r="B44" s="305" t="s">
        <v>2683</v>
      </c>
      <c r="C44" s="305" t="s">
        <v>1325</v>
      </c>
      <c r="E44" s="305" t="s">
        <v>2684</v>
      </c>
      <c r="F44" s="395">
        <v>1</v>
      </c>
      <c r="G44" s="306"/>
      <c r="H44" s="306"/>
    </row>
    <row r="45" spans="1:8" ht="51.75" thickBot="1">
      <c r="A45" s="459"/>
      <c r="B45" s="305" t="s">
        <v>2685</v>
      </c>
      <c r="C45" s="305" t="s">
        <v>1172</v>
      </c>
      <c r="D45" s="305"/>
      <c r="E45" s="305" t="s">
        <v>2686</v>
      </c>
      <c r="F45" s="306">
        <v>1</v>
      </c>
      <c r="G45" s="306"/>
      <c r="H45" s="306"/>
    </row>
    <row r="46" spans="1:8" ht="25.5">
      <c r="A46" s="461" t="s">
        <v>2692</v>
      </c>
      <c r="B46" s="304" t="s">
        <v>1357</v>
      </c>
      <c r="C46" s="304" t="s">
        <v>1172</v>
      </c>
      <c r="D46" s="304"/>
      <c r="E46" s="304" t="s">
        <v>2695</v>
      </c>
      <c r="F46" s="313">
        <v>1</v>
      </c>
      <c r="G46" s="341"/>
      <c r="H46" s="314"/>
    </row>
    <row r="47" spans="1:8" ht="25.5">
      <c r="A47" s="462"/>
      <c r="B47" s="305" t="s">
        <v>1365</v>
      </c>
      <c r="C47" s="305" t="s">
        <v>1172</v>
      </c>
      <c r="D47" s="305"/>
      <c r="E47" s="305" t="s">
        <v>2696</v>
      </c>
      <c r="F47" s="306"/>
      <c r="G47" s="342"/>
      <c r="H47" s="315"/>
    </row>
    <row r="48" spans="1:8" ht="25.5">
      <c r="A48" s="462"/>
      <c r="B48" s="305" t="s">
        <v>2697</v>
      </c>
      <c r="C48" s="305" t="s">
        <v>1325</v>
      </c>
      <c r="D48" s="305"/>
      <c r="E48" s="305" t="s">
        <v>2698</v>
      </c>
      <c r="F48" s="306"/>
      <c r="G48" s="342"/>
      <c r="H48" s="315"/>
    </row>
    <row r="49" spans="1:8">
      <c r="A49" s="462"/>
      <c r="B49" s="305" t="s">
        <v>2699</v>
      </c>
      <c r="C49" s="305" t="s">
        <v>1176</v>
      </c>
      <c r="D49" s="305"/>
      <c r="E49" s="305" t="s">
        <v>2700</v>
      </c>
      <c r="F49" s="395">
        <v>1</v>
      </c>
      <c r="G49" s="342"/>
      <c r="H49" s="315"/>
    </row>
    <row r="50" spans="1:8">
      <c r="A50" s="462"/>
      <c r="B50" s="305" t="s">
        <v>2701</v>
      </c>
      <c r="C50" s="305" t="s">
        <v>1172</v>
      </c>
      <c r="D50" s="305"/>
      <c r="E50" s="305" t="s">
        <v>2702</v>
      </c>
      <c r="F50" s="395">
        <v>1</v>
      </c>
      <c r="G50" s="342"/>
      <c r="H50" s="315"/>
    </row>
    <row r="51" spans="1:8">
      <c r="A51" s="462"/>
      <c r="B51" s="305" t="s">
        <v>2703</v>
      </c>
      <c r="C51" s="305" t="s">
        <v>1172</v>
      </c>
      <c r="D51" s="305"/>
      <c r="E51" s="305" t="s">
        <v>2704</v>
      </c>
      <c r="F51" s="395">
        <v>1</v>
      </c>
      <c r="G51" s="342"/>
      <c r="H51" s="315"/>
    </row>
    <row r="52" spans="1:8">
      <c r="A52" s="462"/>
      <c r="B52" s="305" t="s">
        <v>2705</v>
      </c>
      <c r="C52" s="305" t="s">
        <v>1172</v>
      </c>
      <c r="D52" s="305"/>
      <c r="E52" s="305" t="s">
        <v>2706</v>
      </c>
      <c r="F52" s="395"/>
      <c r="G52" s="342"/>
      <c r="H52" s="315"/>
    </row>
    <row r="53" spans="1:8" ht="25.5">
      <c r="A53" s="462"/>
      <c r="B53" s="305" t="s">
        <v>1376</v>
      </c>
      <c r="C53" s="305" t="s">
        <v>1172</v>
      </c>
      <c r="D53" s="305"/>
      <c r="E53" s="305" t="s">
        <v>2707</v>
      </c>
      <c r="F53" s="395">
        <v>1</v>
      </c>
      <c r="G53" s="342"/>
      <c r="H53" s="315"/>
    </row>
    <row r="54" spans="1:8">
      <c r="A54" s="462"/>
      <c r="B54" s="305" t="s">
        <v>2708</v>
      </c>
      <c r="C54" s="305" t="s">
        <v>1172</v>
      </c>
      <c r="D54" s="305"/>
      <c r="E54" s="305" t="s">
        <v>2709</v>
      </c>
      <c r="F54" s="395">
        <v>1</v>
      </c>
      <c r="G54" s="342"/>
      <c r="H54" s="315"/>
    </row>
    <row r="55" spans="1:8">
      <c r="A55" s="462"/>
      <c r="B55" s="305" t="s">
        <v>1347</v>
      </c>
      <c r="C55" s="305" t="s">
        <v>1172</v>
      </c>
      <c r="D55" s="305"/>
      <c r="E55" s="305" t="s">
        <v>2710</v>
      </c>
      <c r="F55" s="395">
        <v>1</v>
      </c>
      <c r="G55" s="342"/>
      <c r="H55" s="315"/>
    </row>
    <row r="56" spans="1:8" ht="25.5">
      <c r="A56" s="462"/>
      <c r="B56" s="305" t="s">
        <v>2711</v>
      </c>
      <c r="C56" s="305" t="s">
        <v>1172</v>
      </c>
      <c r="D56" s="305"/>
      <c r="E56" s="305" t="s">
        <v>2712</v>
      </c>
      <c r="F56" s="395">
        <v>1</v>
      </c>
      <c r="G56" s="342"/>
      <c r="H56" s="315"/>
    </row>
    <row r="57" spans="1:8" ht="25.5">
      <c r="A57" s="462"/>
      <c r="B57" s="305" t="s">
        <v>2713</v>
      </c>
      <c r="C57" s="305" t="s">
        <v>1172</v>
      </c>
      <c r="D57" s="305"/>
      <c r="E57" s="305" t="s">
        <v>2714</v>
      </c>
      <c r="F57" s="395">
        <v>1</v>
      </c>
      <c r="G57" s="342"/>
      <c r="H57" s="315"/>
    </row>
    <row r="58" spans="1:8" ht="25.5">
      <c r="A58" s="462"/>
      <c r="B58" s="305" t="s">
        <v>2715</v>
      </c>
      <c r="C58" s="305" t="s">
        <v>1172</v>
      </c>
      <c r="D58" s="305"/>
      <c r="E58" s="305" t="s">
        <v>2716</v>
      </c>
      <c r="F58" s="395">
        <v>1</v>
      </c>
      <c r="G58" s="342"/>
      <c r="H58" s="315"/>
    </row>
    <row r="59" spans="1:8" ht="38.25">
      <c r="A59" s="462"/>
      <c r="B59" s="305" t="s">
        <v>1384</v>
      </c>
      <c r="C59" s="305" t="s">
        <v>1172</v>
      </c>
      <c r="D59" s="305"/>
      <c r="E59" s="305" t="s">
        <v>2717</v>
      </c>
      <c r="F59" s="395">
        <v>1</v>
      </c>
      <c r="G59" s="342"/>
      <c r="H59" s="315"/>
    </row>
    <row r="60" spans="1:8" ht="25.5">
      <c r="A60" s="462"/>
      <c r="B60" s="305" t="s">
        <v>2718</v>
      </c>
      <c r="C60" s="305" t="s">
        <v>1172</v>
      </c>
      <c r="D60" s="305"/>
      <c r="E60" s="305" t="s">
        <v>2719</v>
      </c>
      <c r="F60" s="395">
        <v>1</v>
      </c>
      <c r="G60" s="342"/>
      <c r="H60" s="315"/>
    </row>
    <row r="61" spans="1:8" ht="25.5">
      <c r="A61" s="462"/>
      <c r="B61" s="305" t="s">
        <v>2720</v>
      </c>
      <c r="C61" s="305" t="s">
        <v>1176</v>
      </c>
      <c r="D61" s="305"/>
      <c r="E61" s="305" t="s">
        <v>2721</v>
      </c>
      <c r="F61" s="395"/>
      <c r="G61" s="342"/>
      <c r="H61" s="315"/>
    </row>
    <row r="62" spans="1:8">
      <c r="A62" s="462"/>
      <c r="B62" s="305" t="s">
        <v>1341</v>
      </c>
      <c r="C62" s="305" t="s">
        <v>1367</v>
      </c>
      <c r="D62" s="305"/>
      <c r="E62" s="305" t="s">
        <v>2722</v>
      </c>
      <c r="F62" s="395"/>
      <c r="G62" s="342"/>
      <c r="H62" s="315"/>
    </row>
    <row r="63" spans="1:8" ht="25.5">
      <c r="A63" s="462"/>
      <c r="B63" s="305" t="s">
        <v>2723</v>
      </c>
      <c r="C63" s="305" t="s">
        <v>1172</v>
      </c>
      <c r="D63" s="305"/>
      <c r="E63" s="305" t="s">
        <v>2724</v>
      </c>
      <c r="F63" s="395"/>
      <c r="G63" s="342"/>
      <c r="H63" s="315"/>
    </row>
    <row r="64" spans="1:8">
      <c r="A64" s="462"/>
      <c r="B64" s="305" t="s">
        <v>1420</v>
      </c>
      <c r="C64" s="305" t="s">
        <v>1176</v>
      </c>
      <c r="D64" s="305"/>
      <c r="E64" s="305" t="s">
        <v>2725</v>
      </c>
      <c r="F64" s="395"/>
      <c r="G64" s="342"/>
      <c r="H64" s="315"/>
    </row>
    <row r="65" spans="1:8" ht="38.25">
      <c r="A65" s="462"/>
      <c r="B65" s="305" t="s">
        <v>2726</v>
      </c>
      <c r="C65" s="305" t="s">
        <v>1172</v>
      </c>
      <c r="D65" s="305"/>
      <c r="E65" s="305" t="s">
        <v>2727</v>
      </c>
      <c r="F65" s="395"/>
      <c r="G65" s="342"/>
      <c r="H65" s="315"/>
    </row>
    <row r="66" spans="1:8">
      <c r="A66" s="462"/>
      <c r="B66" s="305" t="s">
        <v>1349</v>
      </c>
      <c r="C66" s="305" t="s">
        <v>1172</v>
      </c>
      <c r="D66" s="305"/>
      <c r="E66" s="305" t="s">
        <v>2728</v>
      </c>
      <c r="F66" s="395">
        <v>1</v>
      </c>
      <c r="G66" s="342"/>
      <c r="H66" s="315"/>
    </row>
    <row r="67" spans="1:8">
      <c r="A67" s="462"/>
      <c r="B67" s="305" t="s">
        <v>2729</v>
      </c>
      <c r="C67" s="305" t="s">
        <v>1172</v>
      </c>
      <c r="D67" s="305"/>
      <c r="E67" s="305" t="s">
        <v>2730</v>
      </c>
      <c r="F67" s="395">
        <v>1</v>
      </c>
      <c r="G67" s="342"/>
      <c r="H67" s="315"/>
    </row>
    <row r="68" spans="1:8">
      <c r="A68" s="462"/>
      <c r="B68" s="305" t="s">
        <v>2731</v>
      </c>
      <c r="C68" s="305" t="s">
        <v>1176</v>
      </c>
      <c r="D68" s="305"/>
      <c r="E68" s="305" t="s">
        <v>2732</v>
      </c>
      <c r="F68" s="395">
        <v>1</v>
      </c>
      <c r="G68" s="342"/>
      <c r="H68" s="315"/>
    </row>
    <row r="69" spans="1:8">
      <c r="A69" s="462"/>
      <c r="B69" s="305" t="s">
        <v>2733</v>
      </c>
      <c r="C69" s="305" t="s">
        <v>1176</v>
      </c>
      <c r="D69" s="305"/>
      <c r="E69" s="305" t="s">
        <v>2734</v>
      </c>
      <c r="F69" s="395">
        <v>1</v>
      </c>
      <c r="G69" s="342"/>
      <c r="H69" s="315"/>
    </row>
    <row r="70" spans="1:8" ht="38.25">
      <c r="A70" s="462"/>
      <c r="B70" s="305" t="s">
        <v>2735</v>
      </c>
      <c r="C70" s="305" t="s">
        <v>1172</v>
      </c>
      <c r="D70" s="305"/>
      <c r="E70" s="305" t="s">
        <v>2736</v>
      </c>
      <c r="F70" s="395"/>
      <c r="G70" s="342"/>
      <c r="H70" s="315"/>
    </row>
    <row r="71" spans="1:8" ht="38.25">
      <c r="A71" s="462"/>
      <c r="B71" s="305" t="s">
        <v>2737</v>
      </c>
      <c r="C71" s="305" t="s">
        <v>1325</v>
      </c>
      <c r="D71" s="305"/>
      <c r="E71" s="305" t="s">
        <v>2738</v>
      </c>
      <c r="F71" s="395"/>
      <c r="G71" s="342"/>
      <c r="H71" s="315"/>
    </row>
    <row r="72" spans="1:8" ht="76.5">
      <c r="A72" s="462"/>
      <c r="B72" s="305" t="s">
        <v>1389</v>
      </c>
      <c r="C72" s="305" t="s">
        <v>1172</v>
      </c>
      <c r="D72" s="305"/>
      <c r="E72" s="305" t="s">
        <v>2762</v>
      </c>
      <c r="F72" s="395"/>
      <c r="G72" s="342"/>
      <c r="H72" s="315"/>
    </row>
    <row r="73" spans="1:8" ht="25.5">
      <c r="A73" s="462"/>
      <c r="B73" s="305" t="s">
        <v>1352</v>
      </c>
      <c r="C73" s="305" t="s">
        <v>1172</v>
      </c>
      <c r="D73" s="131"/>
      <c r="E73" s="305" t="s">
        <v>2739</v>
      </c>
      <c r="F73" s="395">
        <v>1</v>
      </c>
      <c r="G73" s="342"/>
      <c r="H73" s="315"/>
    </row>
    <row r="74" spans="1:8" ht="38.25">
      <c r="A74" s="462"/>
      <c r="B74" s="305" t="s">
        <v>1391</v>
      </c>
      <c r="C74" s="305" t="s">
        <v>1172</v>
      </c>
      <c r="D74" s="131"/>
      <c r="E74" s="305" t="s">
        <v>2740</v>
      </c>
      <c r="F74" s="395"/>
      <c r="G74" s="342"/>
      <c r="H74" s="315"/>
    </row>
    <row r="75" spans="1:8" ht="51">
      <c r="A75" s="462"/>
      <c r="B75" s="305" t="s">
        <v>2741</v>
      </c>
      <c r="C75" s="305" t="s">
        <v>1325</v>
      </c>
      <c r="D75" s="131"/>
      <c r="E75" s="305" t="s">
        <v>2742</v>
      </c>
      <c r="F75" s="395">
        <v>1</v>
      </c>
      <c r="G75" s="342"/>
      <c r="H75" s="315"/>
    </row>
    <row r="76" spans="1:8" ht="25.5">
      <c r="A76" s="462"/>
      <c r="B76" s="305" t="s">
        <v>1344</v>
      </c>
      <c r="C76" s="305" t="s">
        <v>1325</v>
      </c>
      <c r="D76" s="131"/>
      <c r="E76" s="305" t="s">
        <v>2743</v>
      </c>
      <c r="F76" s="395">
        <v>1</v>
      </c>
      <c r="G76" s="342"/>
      <c r="H76" s="315"/>
    </row>
    <row r="77" spans="1:8">
      <c r="A77" s="462"/>
      <c r="B77" s="305" t="s">
        <v>1351</v>
      </c>
      <c r="C77" s="305" t="s">
        <v>1172</v>
      </c>
      <c r="D77" s="131"/>
      <c r="E77" s="305" t="s">
        <v>2744</v>
      </c>
      <c r="F77" s="395">
        <v>1</v>
      </c>
      <c r="G77" s="342"/>
      <c r="H77" s="315"/>
    </row>
    <row r="78" spans="1:8" ht="38.25">
      <c r="A78" s="462"/>
      <c r="B78" s="305" t="s">
        <v>2745</v>
      </c>
      <c r="C78" s="305" t="s">
        <v>1325</v>
      </c>
      <c r="D78" s="131"/>
      <c r="E78" s="305" t="s">
        <v>2746</v>
      </c>
      <c r="F78" s="395"/>
      <c r="G78" s="342"/>
      <c r="H78" s="315"/>
    </row>
    <row r="79" spans="1:8" ht="25.5">
      <c r="A79" s="462"/>
      <c r="B79" s="305" t="s">
        <v>2747</v>
      </c>
      <c r="C79" s="305" t="s">
        <v>1172</v>
      </c>
      <c r="D79" s="131"/>
      <c r="E79" s="305" t="s">
        <v>2748</v>
      </c>
      <c r="F79" s="395">
        <v>1</v>
      </c>
      <c r="G79" s="342"/>
      <c r="H79" s="315"/>
    </row>
    <row r="80" spans="1:8" ht="25.5">
      <c r="A80" s="462"/>
      <c r="B80" s="305" t="s">
        <v>2749</v>
      </c>
      <c r="C80" s="305" t="s">
        <v>1172</v>
      </c>
      <c r="D80" s="131"/>
      <c r="E80" s="305" t="s">
        <v>2750</v>
      </c>
      <c r="F80" s="395">
        <v>1</v>
      </c>
      <c r="G80" s="342"/>
      <c r="H80" s="315"/>
    </row>
    <row r="81" spans="1:8" ht="25.5">
      <c r="A81" s="462"/>
      <c r="B81" s="305" t="s">
        <v>2751</v>
      </c>
      <c r="C81" s="305" t="s">
        <v>1172</v>
      </c>
      <c r="D81" s="131"/>
      <c r="E81" s="305" t="s">
        <v>2752</v>
      </c>
      <c r="F81" s="395">
        <v>1</v>
      </c>
      <c r="G81" s="342"/>
      <c r="H81" s="315"/>
    </row>
    <row r="82" spans="1:8">
      <c r="A82" s="462"/>
      <c r="B82" s="305" t="s">
        <v>1381</v>
      </c>
      <c r="C82" s="305" t="s">
        <v>1172</v>
      </c>
      <c r="D82" s="131"/>
      <c r="E82" s="305" t="s">
        <v>2753</v>
      </c>
      <c r="F82" s="395">
        <v>1</v>
      </c>
      <c r="G82" s="342"/>
      <c r="H82" s="315"/>
    </row>
    <row r="83" spans="1:8" ht="38.25">
      <c r="A83" s="462"/>
      <c r="B83" s="305" t="s">
        <v>2754</v>
      </c>
      <c r="C83" s="305" t="s">
        <v>1367</v>
      </c>
      <c r="D83" s="131"/>
      <c r="E83" s="305" t="s">
        <v>2755</v>
      </c>
      <c r="F83" s="395">
        <v>1</v>
      </c>
      <c r="G83" s="342"/>
      <c r="H83" s="315"/>
    </row>
    <row r="84" spans="1:8">
      <c r="A84" s="462"/>
      <c r="B84" s="305" t="s">
        <v>1382</v>
      </c>
      <c r="C84" s="305" t="s">
        <v>1176</v>
      </c>
      <c r="D84" s="131"/>
      <c r="E84" s="305" t="s">
        <v>2756</v>
      </c>
      <c r="F84" s="395"/>
      <c r="G84" s="342"/>
      <c r="H84" s="315"/>
    </row>
    <row r="85" spans="1:8">
      <c r="A85" s="462"/>
      <c r="B85" s="305" t="s">
        <v>2628</v>
      </c>
      <c r="C85" s="305" t="s">
        <v>1172</v>
      </c>
      <c r="D85" s="131"/>
      <c r="E85" s="305" t="s">
        <v>2757</v>
      </c>
      <c r="F85" s="395"/>
      <c r="G85" s="342"/>
      <c r="H85" s="315"/>
    </row>
    <row r="86" spans="1:8">
      <c r="A86" s="462"/>
      <c r="B86" s="305" t="s">
        <v>1353</v>
      </c>
      <c r="C86" s="305" t="s">
        <v>1172</v>
      </c>
      <c r="D86" s="131"/>
      <c r="E86" s="305" t="s">
        <v>2758</v>
      </c>
      <c r="F86" s="395">
        <v>1</v>
      </c>
      <c r="G86" s="342"/>
      <c r="H86" s="315"/>
    </row>
    <row r="87" spans="1:8" ht="38.25">
      <c r="A87" s="462"/>
      <c r="B87" s="305" t="s">
        <v>2759</v>
      </c>
      <c r="C87" s="305" t="s">
        <v>1367</v>
      </c>
      <c r="D87" s="131"/>
      <c r="E87" s="305" t="s">
        <v>2760</v>
      </c>
      <c r="F87" s="395"/>
      <c r="G87" s="342"/>
      <c r="H87" s="315"/>
    </row>
    <row r="88" spans="1:8" ht="25.5" customHeight="1">
      <c r="A88" s="462"/>
      <c r="B88" s="305" t="s">
        <v>1366</v>
      </c>
      <c r="C88" s="305" t="s">
        <v>1367</v>
      </c>
      <c r="D88" s="305"/>
      <c r="E88" s="305" t="s">
        <v>2761</v>
      </c>
      <c r="F88" s="395"/>
      <c r="G88" s="342"/>
      <c r="H88" s="315"/>
    </row>
    <row r="89" spans="1:8" ht="25.5">
      <c r="A89" s="462"/>
      <c r="B89" s="305" t="s">
        <v>2763</v>
      </c>
      <c r="C89" s="305" t="s">
        <v>1367</v>
      </c>
      <c r="D89" s="131"/>
      <c r="E89" s="305" t="s">
        <v>2764</v>
      </c>
      <c r="F89" s="395">
        <v>1</v>
      </c>
      <c r="G89" s="342"/>
      <c r="H89" s="315"/>
    </row>
    <row r="90" spans="1:8" ht="38.25">
      <c r="A90" s="462"/>
      <c r="B90" s="305" t="s">
        <v>2765</v>
      </c>
      <c r="C90" s="305" t="s">
        <v>1367</v>
      </c>
      <c r="D90" s="131"/>
      <c r="E90" s="305" t="s">
        <v>2766</v>
      </c>
      <c r="F90" s="395"/>
      <c r="G90" s="342"/>
      <c r="H90" s="315"/>
    </row>
    <row r="91" spans="1:8" ht="25.5">
      <c r="A91" s="462"/>
      <c r="B91" s="305" t="s">
        <v>2767</v>
      </c>
      <c r="C91" s="305" t="s">
        <v>1325</v>
      </c>
      <c r="D91" s="131"/>
      <c r="E91" s="305" t="s">
        <v>2768</v>
      </c>
      <c r="F91" s="395"/>
      <c r="G91" s="342"/>
      <c r="H91" s="315"/>
    </row>
    <row r="92" spans="1:8" ht="25.5">
      <c r="A92" s="462"/>
      <c r="B92" s="305" t="s">
        <v>2769</v>
      </c>
      <c r="C92" s="305" t="s">
        <v>1172</v>
      </c>
      <c r="D92" s="131"/>
      <c r="E92" s="305" t="s">
        <v>2770</v>
      </c>
      <c r="F92" s="395"/>
      <c r="G92" s="342"/>
      <c r="H92" s="315"/>
    </row>
    <row r="93" spans="1:8" ht="38.25">
      <c r="A93" s="462"/>
      <c r="B93" s="305" t="s">
        <v>2771</v>
      </c>
      <c r="C93" s="305" t="s">
        <v>1367</v>
      </c>
      <c r="D93" s="131"/>
      <c r="E93" s="305" t="s">
        <v>2772</v>
      </c>
      <c r="F93" s="395"/>
      <c r="G93" s="342"/>
      <c r="H93" s="315"/>
    </row>
    <row r="94" spans="1:8" ht="25.5">
      <c r="A94" s="462"/>
      <c r="B94" s="305" t="s">
        <v>2773</v>
      </c>
      <c r="C94" s="305" t="s">
        <v>1367</v>
      </c>
      <c r="D94" s="131"/>
      <c r="E94" s="305" t="s">
        <v>2774</v>
      </c>
      <c r="F94" s="395"/>
      <c r="G94" s="342"/>
      <c r="H94" s="315"/>
    </row>
    <row r="95" spans="1:8" ht="38.25">
      <c r="A95" s="462"/>
      <c r="B95" s="305" t="s">
        <v>2775</v>
      </c>
      <c r="C95" s="305" t="s">
        <v>1176</v>
      </c>
      <c r="D95" s="131"/>
      <c r="E95" s="305" t="s">
        <v>2776</v>
      </c>
      <c r="F95" s="395"/>
      <c r="G95" s="342"/>
      <c r="H95" s="315"/>
    </row>
    <row r="96" spans="1:8" ht="51">
      <c r="A96" s="462"/>
      <c r="B96" s="305" t="s">
        <v>1380</v>
      </c>
      <c r="C96" s="305" t="s">
        <v>1367</v>
      </c>
      <c r="D96" s="131"/>
      <c r="E96" s="305" t="s">
        <v>2777</v>
      </c>
      <c r="F96" s="395"/>
      <c r="G96" s="342"/>
      <c r="H96" s="315"/>
    </row>
    <row r="97" spans="1:8" ht="25.5">
      <c r="A97" s="462"/>
      <c r="B97" s="305" t="s">
        <v>1355</v>
      </c>
      <c r="C97" s="305" t="s">
        <v>1172</v>
      </c>
      <c r="D97" s="131"/>
      <c r="E97" s="305" t="s">
        <v>2778</v>
      </c>
      <c r="F97" s="395"/>
      <c r="G97" s="342"/>
      <c r="H97" s="315"/>
    </row>
    <row r="98" spans="1:8">
      <c r="A98" s="462"/>
      <c r="B98" s="305" t="s">
        <v>2779</v>
      </c>
      <c r="C98" s="305" t="s">
        <v>1172</v>
      </c>
      <c r="D98" s="131"/>
      <c r="E98" s="305" t="s">
        <v>2780</v>
      </c>
      <c r="F98" s="395">
        <v>1</v>
      </c>
      <c r="G98" s="342"/>
      <c r="H98" s="315"/>
    </row>
    <row r="99" spans="1:8">
      <c r="A99" s="462"/>
      <c r="B99" s="305" t="s">
        <v>2781</v>
      </c>
      <c r="C99" s="305" t="s">
        <v>1172</v>
      </c>
      <c r="D99" s="131"/>
      <c r="E99" s="305" t="s">
        <v>2782</v>
      </c>
      <c r="F99" s="395">
        <v>1</v>
      </c>
      <c r="G99" s="342"/>
      <c r="H99" s="315"/>
    </row>
    <row r="100" spans="1:8">
      <c r="A100" s="462"/>
      <c r="B100" s="305" t="s">
        <v>1405</v>
      </c>
      <c r="C100" s="305" t="s">
        <v>1176</v>
      </c>
      <c r="D100" s="131"/>
      <c r="E100" s="305" t="s">
        <v>2783</v>
      </c>
      <c r="F100" s="395"/>
      <c r="G100" s="342"/>
      <c r="H100" s="315"/>
    </row>
    <row r="101" spans="1:8">
      <c r="A101" s="462"/>
      <c r="B101" s="305" t="s">
        <v>2784</v>
      </c>
      <c r="C101" s="305" t="s">
        <v>1172</v>
      </c>
      <c r="D101" s="131"/>
      <c r="E101" s="305" t="s">
        <v>2785</v>
      </c>
      <c r="F101" s="395"/>
      <c r="G101" s="342"/>
      <c r="H101" s="315"/>
    </row>
    <row r="102" spans="1:8">
      <c r="A102" s="462"/>
      <c r="B102" s="305" t="s">
        <v>2786</v>
      </c>
      <c r="C102" s="305" t="s">
        <v>1172</v>
      </c>
      <c r="D102" s="131"/>
      <c r="E102" s="305" t="s">
        <v>2787</v>
      </c>
      <c r="F102" s="395"/>
      <c r="G102" s="342"/>
      <c r="H102" s="315"/>
    </row>
    <row r="103" spans="1:8">
      <c r="A103" s="462"/>
      <c r="B103" s="305" t="s">
        <v>2788</v>
      </c>
      <c r="C103" s="305" t="s">
        <v>1172</v>
      </c>
      <c r="D103" s="131"/>
      <c r="E103" s="305" t="s">
        <v>2789</v>
      </c>
      <c r="F103" s="306">
        <v>1</v>
      </c>
      <c r="G103" s="342"/>
      <c r="H103" s="315"/>
    </row>
    <row r="104" spans="1:8" ht="15.75" thickBot="1">
      <c r="A104" s="463"/>
      <c r="B104" s="307" t="s">
        <v>2790</v>
      </c>
      <c r="C104" s="307" t="s">
        <v>1172</v>
      </c>
      <c r="D104" s="312"/>
      <c r="E104" s="307" t="s">
        <v>2791</v>
      </c>
      <c r="F104" s="316"/>
      <c r="G104" s="343"/>
      <c r="H104" s="317"/>
    </row>
    <row r="105" spans="1:8">
      <c r="A105" s="458" t="s">
        <v>2811</v>
      </c>
      <c r="B105" s="304" t="s">
        <v>2792</v>
      </c>
      <c r="C105" s="304" t="s">
        <v>1172</v>
      </c>
      <c r="D105" s="318"/>
      <c r="E105" s="304" t="s">
        <v>2793</v>
      </c>
      <c r="F105" s="313"/>
      <c r="G105" s="341"/>
      <c r="H105" s="314"/>
    </row>
    <row r="106" spans="1:8">
      <c r="A106" s="459"/>
      <c r="B106" s="305" t="s">
        <v>2794</v>
      </c>
      <c r="C106" s="305" t="s">
        <v>1172</v>
      </c>
      <c r="D106" s="131"/>
      <c r="E106" s="305" t="s">
        <v>2795</v>
      </c>
      <c r="F106" s="306"/>
      <c r="G106" s="342"/>
      <c r="H106" s="315"/>
    </row>
    <row r="107" spans="1:8">
      <c r="A107" s="459"/>
      <c r="B107" s="305" t="s">
        <v>2796</v>
      </c>
      <c r="C107" s="305" t="s">
        <v>1172</v>
      </c>
      <c r="D107" s="131"/>
      <c r="E107" s="305" t="s">
        <v>2797</v>
      </c>
      <c r="F107" s="306"/>
      <c r="G107" s="342"/>
      <c r="H107" s="315"/>
    </row>
    <row r="108" spans="1:8">
      <c r="A108" s="459"/>
      <c r="B108" s="305" t="s">
        <v>2798</v>
      </c>
      <c r="C108" s="305" t="s">
        <v>1172</v>
      </c>
      <c r="D108" s="131"/>
      <c r="E108" s="305" t="s">
        <v>2799</v>
      </c>
      <c r="F108" s="306"/>
      <c r="G108" s="342"/>
      <c r="H108" s="315"/>
    </row>
    <row r="109" spans="1:8">
      <c r="A109" s="459"/>
      <c r="B109" s="305" t="s">
        <v>2800</v>
      </c>
      <c r="C109" s="305" t="s">
        <v>1172</v>
      </c>
      <c r="D109" s="131"/>
      <c r="E109" s="305" t="s">
        <v>2801</v>
      </c>
      <c r="F109" s="306"/>
      <c r="G109" s="342"/>
      <c r="H109" s="315"/>
    </row>
    <row r="110" spans="1:8">
      <c r="A110" s="459"/>
      <c r="B110" s="305" t="s">
        <v>2802</v>
      </c>
      <c r="C110" s="305" t="s">
        <v>1172</v>
      </c>
      <c r="D110" s="131"/>
      <c r="E110" s="305" t="s">
        <v>2803</v>
      </c>
      <c r="F110" s="306"/>
      <c r="G110" s="342"/>
      <c r="H110" s="315"/>
    </row>
    <row r="111" spans="1:8">
      <c r="A111" s="459"/>
      <c r="B111" s="305" t="s">
        <v>2804</v>
      </c>
      <c r="C111" s="305" t="s">
        <v>1172</v>
      </c>
      <c r="D111" s="131"/>
      <c r="E111" s="305" t="s">
        <v>2805</v>
      </c>
      <c r="F111" s="306"/>
      <c r="G111" s="342"/>
      <c r="H111" s="315"/>
    </row>
    <row r="112" spans="1:8">
      <c r="A112" s="459"/>
      <c r="B112" s="305" t="s">
        <v>2806</v>
      </c>
      <c r="C112" s="305" t="s">
        <v>1172</v>
      </c>
      <c r="D112" s="131"/>
      <c r="E112" s="305" t="s">
        <v>2807</v>
      </c>
      <c r="F112" s="306"/>
      <c r="G112" s="342"/>
      <c r="H112" s="315"/>
    </row>
    <row r="113" spans="1:8">
      <c r="A113" s="459"/>
      <c r="B113" s="305" t="s">
        <v>2808</v>
      </c>
      <c r="C113" s="305" t="s">
        <v>1172</v>
      </c>
      <c r="D113" s="131"/>
      <c r="E113" s="305" t="s">
        <v>2809</v>
      </c>
      <c r="F113" s="306"/>
      <c r="G113" s="342"/>
      <c r="H113" s="315"/>
    </row>
    <row r="114" spans="1:8" ht="15.75" thickBot="1">
      <c r="A114" s="460"/>
      <c r="B114" s="307" t="s">
        <v>88</v>
      </c>
      <c r="C114" s="307" t="s">
        <v>1172</v>
      </c>
      <c r="D114" s="312"/>
      <c r="E114" s="307" t="s">
        <v>2810</v>
      </c>
      <c r="F114" s="316"/>
      <c r="G114" s="343"/>
      <c r="H114" s="317"/>
    </row>
    <row r="115" spans="1:8" ht="25.5">
      <c r="A115" s="458" t="s">
        <v>2812</v>
      </c>
      <c r="B115" s="304" t="s">
        <v>1404</v>
      </c>
      <c r="C115" s="304" t="s">
        <v>1172</v>
      </c>
      <c r="D115" s="318"/>
      <c r="E115" s="304" t="s">
        <v>2813</v>
      </c>
      <c r="F115" s="313"/>
      <c r="G115" s="341"/>
      <c r="H115" s="314"/>
    </row>
    <row r="116" spans="1:8" ht="25.5">
      <c r="A116" s="459"/>
      <c r="B116" s="305" t="s">
        <v>1400</v>
      </c>
      <c r="C116" s="305" t="s">
        <v>1367</v>
      </c>
      <c r="D116" s="131"/>
      <c r="E116" s="305" t="s">
        <v>2814</v>
      </c>
      <c r="F116" s="306"/>
      <c r="G116" s="342"/>
      <c r="H116" s="315"/>
    </row>
    <row r="117" spans="1:8" ht="25.5">
      <c r="A117" s="459"/>
      <c r="B117" s="305" t="s">
        <v>1396</v>
      </c>
      <c r="C117" s="305" t="s">
        <v>1176</v>
      </c>
      <c r="D117" s="131"/>
      <c r="E117" s="305" t="s">
        <v>2815</v>
      </c>
      <c r="F117" s="306">
        <v>1</v>
      </c>
      <c r="G117" s="342"/>
      <c r="H117" s="315"/>
    </row>
    <row r="118" spans="1:8" ht="25.5">
      <c r="A118" s="459"/>
      <c r="B118" s="305" t="s">
        <v>1398</v>
      </c>
      <c r="C118" s="305" t="s">
        <v>1176</v>
      </c>
      <c r="D118" s="131"/>
      <c r="E118" s="305" t="s">
        <v>2816</v>
      </c>
      <c r="F118" s="306">
        <v>1</v>
      </c>
      <c r="G118" s="342"/>
      <c r="H118" s="315"/>
    </row>
    <row r="119" spans="1:8">
      <c r="A119" s="459"/>
      <c r="B119" s="305" t="s">
        <v>1395</v>
      </c>
      <c r="C119" s="305" t="s">
        <v>1176</v>
      </c>
      <c r="D119" s="131"/>
      <c r="E119" s="305" t="s">
        <v>2817</v>
      </c>
      <c r="F119" s="306">
        <v>1</v>
      </c>
      <c r="G119" s="342"/>
      <c r="H119" s="315"/>
    </row>
    <row r="120" spans="1:8" ht="25.5">
      <c r="A120" s="459"/>
      <c r="B120" s="305" t="s">
        <v>1408</v>
      </c>
      <c r="C120" s="305" t="s">
        <v>1176</v>
      </c>
      <c r="D120" s="131"/>
      <c r="E120" s="305" t="s">
        <v>2818</v>
      </c>
      <c r="F120" s="306">
        <v>1</v>
      </c>
      <c r="G120" s="342"/>
      <c r="H120" s="315"/>
    </row>
    <row r="121" spans="1:8" ht="38.25">
      <c r="A121" s="459"/>
      <c r="B121" s="305" t="s">
        <v>1402</v>
      </c>
      <c r="C121" s="305" t="s">
        <v>1367</v>
      </c>
      <c r="D121" s="131"/>
      <c r="E121" s="305" t="s">
        <v>1403</v>
      </c>
      <c r="F121" s="306"/>
      <c r="G121" s="342"/>
      <c r="H121" s="315"/>
    </row>
    <row r="122" spans="1:8">
      <c r="A122" s="459"/>
      <c r="B122" s="305" t="s">
        <v>307</v>
      </c>
      <c r="C122" s="305" t="s">
        <v>1172</v>
      </c>
      <c r="D122" s="131"/>
      <c r="E122" s="305" t="s">
        <v>1392</v>
      </c>
      <c r="F122" s="306">
        <v>1</v>
      </c>
      <c r="G122" s="342"/>
      <c r="H122" s="315"/>
    </row>
    <row r="123" spans="1:8" ht="33.75" customHeight="1">
      <c r="A123" s="459"/>
      <c r="B123" s="305" t="s">
        <v>1386</v>
      </c>
      <c r="C123" s="305" t="s">
        <v>1176</v>
      </c>
      <c r="D123" s="305"/>
      <c r="E123" s="305" t="s">
        <v>2819</v>
      </c>
      <c r="F123" s="306"/>
      <c r="G123" s="342"/>
      <c r="H123" s="315"/>
    </row>
    <row r="124" spans="1:8">
      <c r="A124" s="459"/>
      <c r="B124" s="305" t="s">
        <v>2820</v>
      </c>
      <c r="C124" s="305" t="s">
        <v>1325</v>
      </c>
      <c r="D124" s="131"/>
      <c r="E124" s="305" t="s">
        <v>2821</v>
      </c>
      <c r="F124" s="306"/>
      <c r="G124" s="342"/>
      <c r="H124" s="315"/>
    </row>
    <row r="125" spans="1:8" ht="51">
      <c r="A125" s="459"/>
      <c r="B125" s="305" t="s">
        <v>2822</v>
      </c>
      <c r="C125" s="305" t="s">
        <v>1325</v>
      </c>
      <c r="D125" s="131"/>
      <c r="E125" s="305" t="s">
        <v>2823</v>
      </c>
      <c r="F125" s="306"/>
      <c r="G125" s="342"/>
      <c r="H125" s="315"/>
    </row>
    <row r="126" spans="1:8">
      <c r="A126" s="459"/>
      <c r="B126" s="305" t="s">
        <v>2824</v>
      </c>
      <c r="C126" s="305" t="s">
        <v>1176</v>
      </c>
      <c r="D126" s="131"/>
      <c r="E126" s="305" t="s">
        <v>2825</v>
      </c>
      <c r="F126" s="306"/>
      <c r="G126" s="342"/>
      <c r="H126" s="315"/>
    </row>
    <row r="127" spans="1:8" ht="38.25">
      <c r="A127" s="459"/>
      <c r="B127" s="305" t="s">
        <v>1393</v>
      </c>
      <c r="C127" s="305" t="s">
        <v>1325</v>
      </c>
      <c r="D127" s="131"/>
      <c r="E127" s="305" t="s">
        <v>2826</v>
      </c>
      <c r="F127" s="306"/>
      <c r="G127" s="342"/>
      <c r="H127" s="315"/>
    </row>
    <row r="128" spans="1:8" ht="25.5">
      <c r="A128" s="459"/>
      <c r="B128" s="305" t="s">
        <v>2628</v>
      </c>
      <c r="C128" s="305" t="s">
        <v>1172</v>
      </c>
      <c r="D128" s="131"/>
      <c r="E128" s="305" t="s">
        <v>2827</v>
      </c>
      <c r="F128" s="306"/>
      <c r="G128" s="342"/>
      <c r="H128" s="315"/>
    </row>
    <row r="129" spans="1:8" ht="25.5">
      <c r="A129" s="459"/>
      <c r="B129" s="305" t="s">
        <v>2828</v>
      </c>
      <c r="C129" s="305" t="s">
        <v>1172</v>
      </c>
      <c r="D129" s="131"/>
      <c r="E129" s="305" t="s">
        <v>2829</v>
      </c>
      <c r="F129" s="306"/>
      <c r="G129" s="342"/>
      <c r="H129" s="315"/>
    </row>
    <row r="130" spans="1:8">
      <c r="A130" s="459"/>
      <c r="B130" s="305" t="s">
        <v>1329</v>
      </c>
      <c r="C130" s="305" t="s">
        <v>1172</v>
      </c>
      <c r="D130" s="131"/>
      <c r="E130" s="305" t="s">
        <v>1399</v>
      </c>
      <c r="F130" s="306"/>
      <c r="G130" s="342"/>
      <c r="H130" s="315"/>
    </row>
    <row r="131" spans="1:8" ht="38.25">
      <c r="A131" s="459"/>
      <c r="B131" s="305" t="s">
        <v>2759</v>
      </c>
      <c r="C131" s="305" t="s">
        <v>1367</v>
      </c>
      <c r="D131" s="131"/>
      <c r="E131" s="305" t="s">
        <v>2760</v>
      </c>
      <c r="F131" s="306"/>
      <c r="G131" s="342"/>
      <c r="H131" s="315"/>
    </row>
    <row r="132" spans="1:8" ht="38.25">
      <c r="A132" s="459"/>
      <c r="B132" s="305" t="s">
        <v>2765</v>
      </c>
      <c r="C132" s="305" t="s">
        <v>1367</v>
      </c>
      <c r="D132" s="131"/>
      <c r="E132" s="305" t="s">
        <v>2766</v>
      </c>
      <c r="F132" s="306"/>
      <c r="G132" s="342"/>
      <c r="H132" s="315"/>
    </row>
    <row r="133" spans="1:8" ht="38.25">
      <c r="A133" s="459"/>
      <c r="B133" s="305" t="s">
        <v>2830</v>
      </c>
      <c r="C133" s="305" t="s">
        <v>1172</v>
      </c>
      <c r="D133" s="131"/>
      <c r="E133" s="305" t="s">
        <v>2831</v>
      </c>
      <c r="F133" s="306"/>
      <c r="G133" s="342"/>
      <c r="H133" s="315"/>
    </row>
    <row r="134" spans="1:8" ht="38.25">
      <c r="A134" s="459"/>
      <c r="B134" s="305" t="s">
        <v>1406</v>
      </c>
      <c r="C134" s="305" t="s">
        <v>1172</v>
      </c>
      <c r="D134" s="131"/>
      <c r="E134" s="305" t="s">
        <v>2832</v>
      </c>
      <c r="F134" s="306"/>
      <c r="G134" s="342"/>
      <c r="H134" s="315"/>
    </row>
    <row r="135" spans="1:8" ht="38.25">
      <c r="A135" s="459"/>
      <c r="B135" s="305" t="s">
        <v>1397</v>
      </c>
      <c r="C135" s="305" t="s">
        <v>1172</v>
      </c>
      <c r="D135" s="131"/>
      <c r="E135" s="305" t="s">
        <v>2833</v>
      </c>
      <c r="F135" s="306"/>
      <c r="G135" s="342"/>
      <c r="H135" s="315"/>
    </row>
    <row r="136" spans="1:8" ht="25.5">
      <c r="A136" s="459"/>
      <c r="B136" s="305" t="s">
        <v>2834</v>
      </c>
      <c r="C136" s="305" t="s">
        <v>1172</v>
      </c>
      <c r="D136" s="131"/>
      <c r="E136" s="305" t="s">
        <v>1401</v>
      </c>
      <c r="F136" s="306"/>
      <c r="G136" s="342"/>
      <c r="H136" s="315"/>
    </row>
    <row r="137" spans="1:8" ht="25.5">
      <c r="A137" s="459"/>
      <c r="B137" s="305" t="s">
        <v>2835</v>
      </c>
      <c r="C137" s="305" t="s">
        <v>1172</v>
      </c>
      <c r="D137" s="131"/>
      <c r="E137" s="305" t="s">
        <v>2836</v>
      </c>
      <c r="F137" s="306"/>
      <c r="G137" s="342"/>
      <c r="H137" s="315"/>
    </row>
    <row r="138" spans="1:8" ht="51">
      <c r="A138" s="459"/>
      <c r="B138" s="305" t="s">
        <v>2837</v>
      </c>
      <c r="C138" s="305" t="s">
        <v>1172</v>
      </c>
      <c r="D138" s="131"/>
      <c r="E138" s="305" t="s">
        <v>2838</v>
      </c>
      <c r="F138" s="306"/>
      <c r="G138" s="342"/>
      <c r="H138" s="315"/>
    </row>
    <row r="139" spans="1:8" ht="25.5">
      <c r="A139" s="459"/>
      <c r="B139" s="305" t="s">
        <v>2839</v>
      </c>
      <c r="C139" s="305" t="s">
        <v>1172</v>
      </c>
      <c r="D139" s="131"/>
      <c r="E139" s="305" t="s">
        <v>2840</v>
      </c>
      <c r="F139" s="306"/>
      <c r="G139" s="342"/>
      <c r="H139" s="315"/>
    </row>
    <row r="140" spans="1:8" ht="25.5">
      <c r="A140" s="459"/>
      <c r="B140" s="305" t="s">
        <v>2841</v>
      </c>
      <c r="C140" s="305" t="s">
        <v>1172</v>
      </c>
      <c r="D140" s="131"/>
      <c r="E140" s="305" t="s">
        <v>2842</v>
      </c>
      <c r="F140" s="306"/>
      <c r="G140" s="342"/>
      <c r="H140" s="315"/>
    </row>
    <row r="141" spans="1:8" ht="25.5">
      <c r="A141" s="459"/>
      <c r="B141" s="305" t="s">
        <v>2771</v>
      </c>
      <c r="C141" s="305" t="s">
        <v>1367</v>
      </c>
      <c r="D141" s="131"/>
      <c r="E141" s="305" t="s">
        <v>2843</v>
      </c>
      <c r="F141" s="306"/>
      <c r="G141" s="342"/>
      <c r="H141" s="315"/>
    </row>
    <row r="142" spans="1:8">
      <c r="A142" s="459"/>
      <c r="B142" s="305" t="s">
        <v>1405</v>
      </c>
      <c r="C142" s="305" t="s">
        <v>1176</v>
      </c>
      <c r="D142" s="131"/>
      <c r="E142" s="305" t="s">
        <v>2844</v>
      </c>
      <c r="F142" s="306"/>
      <c r="G142" s="342"/>
      <c r="H142" s="315"/>
    </row>
    <row r="143" spans="1:8" ht="25.5">
      <c r="A143" s="459"/>
      <c r="B143" s="305" t="s">
        <v>1394</v>
      </c>
      <c r="C143" s="305" t="s">
        <v>1176</v>
      </c>
      <c r="D143" s="131"/>
      <c r="E143" s="305" t="s">
        <v>2845</v>
      </c>
      <c r="F143" s="395">
        <v>1</v>
      </c>
      <c r="G143" s="342"/>
      <c r="H143" s="315"/>
    </row>
    <row r="144" spans="1:8" ht="25.5">
      <c r="A144" s="459"/>
      <c r="B144" s="305" t="s">
        <v>1407</v>
      </c>
      <c r="C144" s="305" t="s">
        <v>1176</v>
      </c>
      <c r="D144" s="131"/>
      <c r="E144" s="305" t="s">
        <v>2846</v>
      </c>
      <c r="F144" s="306">
        <v>1</v>
      </c>
      <c r="G144" s="342"/>
      <c r="H144" s="315"/>
    </row>
    <row r="145" spans="1:8" ht="15.75" thickBot="1">
      <c r="A145" s="460"/>
      <c r="B145" s="307" t="s">
        <v>1338</v>
      </c>
      <c r="C145" s="307" t="s">
        <v>1172</v>
      </c>
      <c r="D145" s="312"/>
      <c r="E145" s="307" t="s">
        <v>2847</v>
      </c>
      <c r="F145" s="316"/>
      <c r="G145" s="343"/>
      <c r="H145" s="317"/>
    </row>
    <row r="146" spans="1:8">
      <c r="A146" s="458" t="s">
        <v>2848</v>
      </c>
      <c r="B146" s="304" t="s">
        <v>2849</v>
      </c>
      <c r="C146" s="304" t="s">
        <v>1172</v>
      </c>
      <c r="D146" s="318"/>
      <c r="E146" s="304" t="s">
        <v>2850</v>
      </c>
      <c r="F146" s="306">
        <v>1</v>
      </c>
      <c r="G146" s="341"/>
      <c r="H146" s="314"/>
    </row>
    <row r="147" spans="1:8" ht="25.5">
      <c r="A147" s="459"/>
      <c r="B147" s="305" t="s">
        <v>2851</v>
      </c>
      <c r="C147" s="305" t="s">
        <v>1172</v>
      </c>
      <c r="D147" s="131"/>
      <c r="E147" s="305" t="s">
        <v>2852</v>
      </c>
      <c r="F147" s="306"/>
      <c r="G147" s="342"/>
      <c r="H147" s="315"/>
    </row>
    <row r="148" spans="1:8">
      <c r="A148" s="459"/>
      <c r="B148" s="305" t="s">
        <v>2853</v>
      </c>
      <c r="C148" s="305" t="s">
        <v>1172</v>
      </c>
      <c r="D148" s="131"/>
      <c r="E148" s="305" t="s">
        <v>2854</v>
      </c>
      <c r="F148" s="395">
        <v>1</v>
      </c>
      <c r="G148" s="342"/>
      <c r="H148" s="315"/>
    </row>
    <row r="149" spans="1:8">
      <c r="A149" s="459"/>
      <c r="B149" s="305" t="s">
        <v>2855</v>
      </c>
      <c r="C149" s="305" t="s">
        <v>1176</v>
      </c>
      <c r="D149" s="131"/>
      <c r="E149" s="305" t="s">
        <v>2856</v>
      </c>
      <c r="F149" s="395">
        <v>1</v>
      </c>
      <c r="G149" s="342"/>
      <c r="H149" s="315"/>
    </row>
    <row r="150" spans="1:8">
      <c r="A150" s="459"/>
      <c r="B150" s="305" t="s">
        <v>1349</v>
      </c>
      <c r="C150" s="305" t="s">
        <v>1172</v>
      </c>
      <c r="D150" s="131"/>
      <c r="E150" s="305" t="s">
        <v>2857</v>
      </c>
      <c r="F150" s="306"/>
      <c r="G150" s="342"/>
      <c r="H150" s="315"/>
    </row>
    <row r="151" spans="1:8">
      <c r="A151" s="459"/>
      <c r="B151" s="305" t="s">
        <v>2858</v>
      </c>
      <c r="C151" s="305" t="s">
        <v>1172</v>
      </c>
      <c r="D151" s="131"/>
      <c r="E151" s="305" t="s">
        <v>2859</v>
      </c>
      <c r="F151" s="306"/>
      <c r="G151" s="342"/>
      <c r="H151" s="315"/>
    </row>
    <row r="152" spans="1:8">
      <c r="A152" s="459"/>
      <c r="B152" s="305" t="s">
        <v>2860</v>
      </c>
      <c r="C152" s="305" t="s">
        <v>1172</v>
      </c>
      <c r="D152" s="131"/>
      <c r="E152" s="305" t="s">
        <v>2861</v>
      </c>
      <c r="F152" s="395">
        <v>1</v>
      </c>
      <c r="G152" s="342"/>
      <c r="H152" s="315"/>
    </row>
    <row r="153" spans="1:8" ht="25.5">
      <c r="A153" s="459"/>
      <c r="B153" s="305" t="s">
        <v>2862</v>
      </c>
      <c r="C153" s="305" t="s">
        <v>1172</v>
      </c>
      <c r="D153" s="131"/>
      <c r="E153" s="305" t="s">
        <v>2863</v>
      </c>
      <c r="F153" s="306"/>
      <c r="G153" s="342"/>
      <c r="H153" s="315"/>
    </row>
    <row r="154" spans="1:8">
      <c r="A154" s="459"/>
      <c r="B154" s="305" t="s">
        <v>1381</v>
      </c>
      <c r="C154" s="305" t="s">
        <v>1172</v>
      </c>
      <c r="D154" s="131"/>
      <c r="E154" s="305" t="s">
        <v>2864</v>
      </c>
      <c r="F154" s="395">
        <v>1</v>
      </c>
      <c r="G154" s="342"/>
      <c r="H154" s="315"/>
    </row>
    <row r="155" spans="1:8">
      <c r="A155" s="459"/>
      <c r="B155" s="305" t="s">
        <v>2628</v>
      </c>
      <c r="C155" s="305" t="s">
        <v>1172</v>
      </c>
      <c r="D155" s="131"/>
      <c r="E155" s="305" t="s">
        <v>2865</v>
      </c>
      <c r="F155" s="306"/>
      <c r="G155" s="342"/>
      <c r="H155" s="315"/>
    </row>
    <row r="156" spans="1:8">
      <c r="A156" s="459"/>
      <c r="B156" s="305" t="s">
        <v>1353</v>
      </c>
      <c r="C156" s="305" t="s">
        <v>1172</v>
      </c>
      <c r="D156" s="131"/>
      <c r="E156" s="305" t="s">
        <v>2866</v>
      </c>
      <c r="F156" s="306"/>
      <c r="G156" s="342"/>
      <c r="H156" s="315"/>
    </row>
    <row r="157" spans="1:8">
      <c r="A157" s="459"/>
      <c r="B157" s="305" t="s">
        <v>1383</v>
      </c>
      <c r="C157" s="305" t="s">
        <v>1172</v>
      </c>
      <c r="D157" s="131"/>
      <c r="E157" s="305" t="s">
        <v>2867</v>
      </c>
      <c r="F157" s="306"/>
      <c r="G157" s="342"/>
      <c r="H157" s="315"/>
    </row>
    <row r="158" spans="1:8">
      <c r="A158" s="459"/>
      <c r="B158" s="305" t="s">
        <v>1415</v>
      </c>
      <c r="C158" s="305" t="s">
        <v>1172</v>
      </c>
      <c r="D158" s="131"/>
      <c r="E158" s="305" t="s">
        <v>2868</v>
      </c>
      <c r="F158" s="306"/>
      <c r="G158" s="342"/>
      <c r="H158" s="315"/>
    </row>
    <row r="159" spans="1:8" ht="25.5">
      <c r="A159" s="459"/>
      <c r="B159" s="305" t="s">
        <v>287</v>
      </c>
      <c r="C159" s="305" t="s">
        <v>1172</v>
      </c>
      <c r="D159" s="131"/>
      <c r="E159" s="305" t="s">
        <v>2869</v>
      </c>
      <c r="F159" s="306"/>
      <c r="G159" s="342"/>
      <c r="H159" s="315"/>
    </row>
    <row r="160" spans="1:8" ht="15.75" thickBot="1">
      <c r="A160" s="460"/>
      <c r="B160" s="307" t="s">
        <v>1405</v>
      </c>
      <c r="C160" s="307" t="s">
        <v>1176</v>
      </c>
      <c r="D160" s="312"/>
      <c r="E160" s="307" t="s">
        <v>2870</v>
      </c>
      <c r="F160" s="316"/>
      <c r="G160" s="343"/>
      <c r="H160" s="317"/>
    </row>
    <row r="161" spans="1:8">
      <c r="A161" s="458" t="s">
        <v>2871</v>
      </c>
      <c r="B161" s="304" t="s">
        <v>1357</v>
      </c>
      <c r="C161" s="304" t="s">
        <v>1172</v>
      </c>
      <c r="D161" s="318"/>
      <c r="E161" s="304" t="s">
        <v>2872</v>
      </c>
      <c r="F161" s="313">
        <v>1</v>
      </c>
      <c r="G161" s="341"/>
      <c r="H161" s="314"/>
    </row>
    <row r="162" spans="1:8">
      <c r="A162" s="459"/>
      <c r="B162" s="305" t="s">
        <v>1365</v>
      </c>
      <c r="C162" s="305" t="s">
        <v>1172</v>
      </c>
      <c r="D162" s="131"/>
      <c r="E162" s="305" t="s">
        <v>2873</v>
      </c>
      <c r="F162" s="306"/>
      <c r="G162" s="342"/>
      <c r="H162" s="315"/>
    </row>
    <row r="163" spans="1:8" ht="25.5">
      <c r="A163" s="459"/>
      <c r="B163" s="305" t="s">
        <v>1358</v>
      </c>
      <c r="C163" s="305" t="s">
        <v>1172</v>
      </c>
      <c r="D163" s="131"/>
      <c r="E163" s="305" t="s">
        <v>2874</v>
      </c>
      <c r="F163" s="306"/>
      <c r="G163" s="342"/>
      <c r="H163" s="315"/>
    </row>
    <row r="164" spans="1:8">
      <c r="A164" s="459"/>
      <c r="B164" s="305" t="s">
        <v>1414</v>
      </c>
      <c r="C164" s="305" t="s">
        <v>1172</v>
      </c>
      <c r="D164" s="131"/>
      <c r="E164" s="305" t="s">
        <v>2875</v>
      </c>
      <c r="F164" s="306"/>
      <c r="G164" s="342"/>
      <c r="H164" s="315"/>
    </row>
    <row r="165" spans="1:8" ht="18" customHeight="1">
      <c r="A165" s="459"/>
      <c r="B165" s="305" t="s">
        <v>1364</v>
      </c>
      <c r="C165" s="305" t="s">
        <v>1172</v>
      </c>
      <c r="D165" s="305"/>
      <c r="E165" s="305" t="s">
        <v>2876</v>
      </c>
      <c r="F165" s="306"/>
      <c r="G165" s="342"/>
      <c r="H165" s="315"/>
    </row>
    <row r="166" spans="1:8" ht="21.75" customHeight="1">
      <c r="A166" s="459"/>
      <c r="B166" s="305" t="s">
        <v>2877</v>
      </c>
      <c r="C166" s="305" t="s">
        <v>1172</v>
      </c>
      <c r="D166" s="305"/>
      <c r="E166" s="305" t="s">
        <v>2878</v>
      </c>
      <c r="F166" s="306"/>
      <c r="G166" s="342"/>
      <c r="H166" s="315"/>
    </row>
    <row r="167" spans="1:8" ht="21.75" customHeight="1">
      <c r="A167" s="459"/>
      <c r="B167" s="305" t="s">
        <v>2879</v>
      </c>
      <c r="C167" s="305" t="s">
        <v>1172</v>
      </c>
      <c r="D167" s="131"/>
      <c r="E167" s="305" t="s">
        <v>2880</v>
      </c>
      <c r="F167" s="306"/>
      <c r="G167" s="342"/>
      <c r="H167" s="315"/>
    </row>
    <row r="168" spans="1:8" ht="21.75" customHeight="1">
      <c r="A168" s="459"/>
      <c r="B168" s="305" t="s">
        <v>2697</v>
      </c>
      <c r="C168" s="305" t="s">
        <v>1325</v>
      </c>
      <c r="D168" s="131"/>
      <c r="E168" s="305" t="s">
        <v>2881</v>
      </c>
      <c r="F168" s="306"/>
      <c r="G168" s="342"/>
      <c r="H168" s="315"/>
    </row>
    <row r="169" spans="1:8" ht="21.75" customHeight="1">
      <c r="A169" s="459"/>
      <c r="B169" s="305" t="s">
        <v>1376</v>
      </c>
      <c r="C169" s="305" t="s">
        <v>1172</v>
      </c>
      <c r="D169" s="131"/>
      <c r="E169" s="305" t="s">
        <v>2882</v>
      </c>
      <c r="F169" s="306">
        <v>1</v>
      </c>
      <c r="G169" s="342"/>
      <c r="H169" s="315"/>
    </row>
    <row r="170" spans="1:8" ht="21.75" customHeight="1">
      <c r="A170" s="459"/>
      <c r="B170" s="305" t="s">
        <v>1347</v>
      </c>
      <c r="C170" s="305" t="s">
        <v>1172</v>
      </c>
      <c r="D170" s="131"/>
      <c r="E170" s="305" t="s">
        <v>2883</v>
      </c>
      <c r="F170" s="306"/>
      <c r="G170" s="342"/>
      <c r="H170" s="315"/>
    </row>
    <row r="171" spans="1:8" ht="21.75" customHeight="1">
      <c r="A171" s="459"/>
      <c r="B171" s="305" t="s">
        <v>2708</v>
      </c>
      <c r="C171" s="305" t="s">
        <v>1176</v>
      </c>
      <c r="D171" s="131"/>
      <c r="E171" s="305" t="s">
        <v>2884</v>
      </c>
      <c r="F171" s="306">
        <v>1</v>
      </c>
      <c r="G171" s="342"/>
      <c r="H171" s="315"/>
    </row>
    <row r="172" spans="1:8" ht="21.75" customHeight="1">
      <c r="A172" s="459"/>
      <c r="B172" s="305" t="s">
        <v>2711</v>
      </c>
      <c r="C172" s="305" t="s">
        <v>1172</v>
      </c>
      <c r="D172" s="131"/>
      <c r="E172" s="305" t="s">
        <v>2885</v>
      </c>
      <c r="F172" s="306"/>
      <c r="G172" s="342"/>
      <c r="H172" s="315"/>
    </row>
    <row r="173" spans="1:8" ht="21.75" customHeight="1">
      <c r="A173" s="459"/>
      <c r="B173" s="305" t="s">
        <v>2886</v>
      </c>
      <c r="C173" s="305" t="s">
        <v>1172</v>
      </c>
      <c r="D173" s="131"/>
      <c r="E173" s="305" t="s">
        <v>2887</v>
      </c>
      <c r="F173" s="306"/>
      <c r="G173" s="342"/>
      <c r="H173" s="315"/>
    </row>
    <row r="174" spans="1:8" ht="21.75" customHeight="1">
      <c r="A174" s="459"/>
      <c r="B174" s="305" t="s">
        <v>2888</v>
      </c>
      <c r="C174" s="305" t="s">
        <v>1172</v>
      </c>
      <c r="D174" s="131"/>
      <c r="E174" s="305" t="s">
        <v>2889</v>
      </c>
      <c r="F174" s="306"/>
      <c r="G174" s="342"/>
      <c r="H174" s="315"/>
    </row>
    <row r="175" spans="1:8" ht="21.75" customHeight="1">
      <c r="A175" s="459"/>
      <c r="B175" s="305" t="s">
        <v>2890</v>
      </c>
      <c r="C175" s="305" t="s">
        <v>1367</v>
      </c>
      <c r="D175" s="131"/>
      <c r="E175" s="305" t="s">
        <v>2891</v>
      </c>
      <c r="F175" s="306"/>
      <c r="G175" s="342"/>
      <c r="H175" s="315"/>
    </row>
    <row r="176" spans="1:8" ht="21.75" customHeight="1">
      <c r="A176" s="459"/>
      <c r="B176" s="305" t="s">
        <v>1418</v>
      </c>
      <c r="C176" s="305" t="s">
        <v>1176</v>
      </c>
      <c r="D176" s="131"/>
      <c r="E176" s="305" t="s">
        <v>2892</v>
      </c>
      <c r="F176" s="306"/>
      <c r="G176" s="342"/>
      <c r="H176" s="315"/>
    </row>
    <row r="177" spans="1:8" ht="21.75" customHeight="1">
      <c r="A177" s="459"/>
      <c r="B177" s="305" t="s">
        <v>1384</v>
      </c>
      <c r="C177" s="305" t="s">
        <v>1172</v>
      </c>
      <c r="D177" s="131"/>
      <c r="E177" s="305" t="s">
        <v>2893</v>
      </c>
      <c r="F177" s="306">
        <v>1</v>
      </c>
      <c r="G177" s="342"/>
      <c r="H177" s="315"/>
    </row>
    <row r="178" spans="1:8" ht="21.75" customHeight="1">
      <c r="A178" s="459"/>
      <c r="B178" s="305" t="s">
        <v>2894</v>
      </c>
      <c r="C178" s="305" t="s">
        <v>1176</v>
      </c>
      <c r="D178" s="131"/>
      <c r="E178" s="305" t="s">
        <v>2895</v>
      </c>
      <c r="F178" s="306">
        <v>1</v>
      </c>
      <c r="G178" s="342"/>
      <c r="H178" s="315"/>
    </row>
    <row r="179" spans="1:8" ht="21.75" customHeight="1">
      <c r="A179" s="459"/>
      <c r="B179" s="305" t="s">
        <v>2896</v>
      </c>
      <c r="C179" s="305" t="s">
        <v>1172</v>
      </c>
      <c r="D179" s="131"/>
      <c r="E179" s="305" t="s">
        <v>2897</v>
      </c>
      <c r="F179" s="306">
        <v>1</v>
      </c>
      <c r="G179" s="342"/>
      <c r="H179" s="315"/>
    </row>
    <row r="180" spans="1:8" ht="21.75" customHeight="1">
      <c r="A180" s="459"/>
      <c r="B180" s="305" t="s">
        <v>2898</v>
      </c>
      <c r="C180" s="305" t="s">
        <v>1325</v>
      </c>
      <c r="D180" s="131"/>
      <c r="E180" s="305" t="s">
        <v>2899</v>
      </c>
      <c r="F180" s="306">
        <v>1</v>
      </c>
      <c r="G180" s="342"/>
      <c r="H180" s="315"/>
    </row>
    <row r="181" spans="1:8" ht="21.75" customHeight="1">
      <c r="A181" s="459"/>
      <c r="B181" s="305" t="s">
        <v>1360</v>
      </c>
      <c r="C181" s="305" t="s">
        <v>1325</v>
      </c>
      <c r="D181" s="131"/>
      <c r="E181" s="305" t="s">
        <v>2900</v>
      </c>
      <c r="F181" s="306">
        <v>1</v>
      </c>
      <c r="G181" s="342"/>
      <c r="H181" s="315"/>
    </row>
    <row r="182" spans="1:8" ht="21.75" customHeight="1">
      <c r="A182" s="459"/>
      <c r="B182" s="305" t="s">
        <v>2901</v>
      </c>
      <c r="C182" s="305" t="s">
        <v>1325</v>
      </c>
      <c r="D182" s="131"/>
      <c r="E182" s="305" t="s">
        <v>2902</v>
      </c>
      <c r="F182" s="306"/>
      <c r="G182" s="342"/>
      <c r="H182" s="315"/>
    </row>
    <row r="183" spans="1:8" ht="21.75" customHeight="1">
      <c r="A183" s="459"/>
      <c r="B183" s="305" t="s">
        <v>2903</v>
      </c>
      <c r="C183" s="305" t="s">
        <v>1172</v>
      </c>
      <c r="D183" s="131"/>
      <c r="E183" s="305" t="s">
        <v>2904</v>
      </c>
      <c r="F183" s="306"/>
      <c r="G183" s="342"/>
      <c r="H183" s="315"/>
    </row>
    <row r="184" spans="1:8" ht="21.75" customHeight="1">
      <c r="A184" s="459"/>
      <c r="B184" s="305" t="s">
        <v>2713</v>
      </c>
      <c r="C184" s="305" t="s">
        <v>1172</v>
      </c>
      <c r="D184" s="131"/>
      <c r="E184" s="305" t="s">
        <v>2905</v>
      </c>
      <c r="F184" s="306">
        <v>1</v>
      </c>
      <c r="G184" s="342"/>
      <c r="H184" s="315"/>
    </row>
    <row r="185" spans="1:8" ht="21.75" customHeight="1">
      <c r="A185" s="459"/>
      <c r="B185" s="305" t="s">
        <v>2715</v>
      </c>
      <c r="C185" s="305" t="s">
        <v>1172</v>
      </c>
      <c r="D185" s="131"/>
      <c r="E185" s="305" t="s">
        <v>2906</v>
      </c>
      <c r="F185" s="306">
        <v>1</v>
      </c>
      <c r="G185" s="342"/>
      <c r="H185" s="315"/>
    </row>
    <row r="186" spans="1:8" ht="21.75" customHeight="1">
      <c r="A186" s="459"/>
      <c r="B186" s="305" t="s">
        <v>1361</v>
      </c>
      <c r="C186" s="305" t="s">
        <v>1172</v>
      </c>
      <c r="D186" s="131"/>
      <c r="E186" s="305" t="s">
        <v>2907</v>
      </c>
      <c r="F186" s="306"/>
      <c r="G186" s="342"/>
      <c r="H186" s="315"/>
    </row>
    <row r="187" spans="1:8" ht="21.75" customHeight="1">
      <c r="A187" s="459"/>
      <c r="B187" s="305" t="s">
        <v>2720</v>
      </c>
      <c r="C187" s="305" t="s">
        <v>1176</v>
      </c>
      <c r="D187" s="131"/>
      <c r="E187" s="305" t="s">
        <v>2908</v>
      </c>
      <c r="F187" s="306"/>
      <c r="G187" s="342"/>
      <c r="H187" s="315"/>
    </row>
    <row r="188" spans="1:8" ht="21.75" customHeight="1">
      <c r="A188" s="459"/>
      <c r="B188" s="305" t="s">
        <v>1341</v>
      </c>
      <c r="C188" s="305" t="s">
        <v>1367</v>
      </c>
      <c r="D188" s="131"/>
      <c r="E188" s="305" t="s">
        <v>2909</v>
      </c>
      <c r="F188" s="306"/>
      <c r="G188" s="342"/>
      <c r="H188" s="315"/>
    </row>
    <row r="189" spans="1:8" ht="21.75" customHeight="1">
      <c r="A189" s="459"/>
      <c r="B189" s="305" t="s">
        <v>307</v>
      </c>
      <c r="C189" s="305" t="s">
        <v>1172</v>
      </c>
      <c r="D189" s="131"/>
      <c r="E189" s="305" t="s">
        <v>2910</v>
      </c>
      <c r="F189" s="306"/>
      <c r="G189" s="342"/>
      <c r="H189" s="315"/>
    </row>
    <row r="190" spans="1:8" ht="21.75" customHeight="1">
      <c r="A190" s="459"/>
      <c r="B190" s="305" t="s">
        <v>2911</v>
      </c>
      <c r="C190" s="305" t="s">
        <v>1367</v>
      </c>
      <c r="D190" s="131"/>
      <c r="E190" s="305" t="s">
        <v>2912</v>
      </c>
      <c r="F190" s="306"/>
      <c r="G190" s="342"/>
      <c r="H190" s="315"/>
    </row>
    <row r="191" spans="1:8" ht="21.75" customHeight="1">
      <c r="A191" s="459"/>
      <c r="B191" s="305" t="s">
        <v>1354</v>
      </c>
      <c r="C191" s="305" t="s">
        <v>1172</v>
      </c>
      <c r="D191" s="131"/>
      <c r="E191" s="305" t="s">
        <v>2913</v>
      </c>
      <c r="F191" s="306"/>
      <c r="G191" s="342"/>
      <c r="H191" s="315"/>
    </row>
    <row r="192" spans="1:8" ht="21.75" customHeight="1">
      <c r="A192" s="459"/>
      <c r="B192" s="305" t="s">
        <v>1349</v>
      </c>
      <c r="C192" s="305" t="s">
        <v>1172</v>
      </c>
      <c r="D192" s="131"/>
      <c r="E192" s="305" t="s">
        <v>2914</v>
      </c>
      <c r="F192" s="306">
        <v>1</v>
      </c>
      <c r="G192" s="342"/>
      <c r="H192" s="315"/>
    </row>
    <row r="193" spans="1:8" ht="21.75" customHeight="1">
      <c r="A193" s="459"/>
      <c r="B193" s="305" t="s">
        <v>2915</v>
      </c>
      <c r="C193" s="305" t="s">
        <v>1172</v>
      </c>
      <c r="D193" s="131"/>
      <c r="E193" s="305" t="s">
        <v>2916</v>
      </c>
      <c r="F193" s="306"/>
      <c r="G193" s="342"/>
      <c r="H193" s="315"/>
    </row>
    <row r="194" spans="1:8" ht="21.75" customHeight="1">
      <c r="A194" s="459"/>
      <c r="B194" s="305" t="s">
        <v>2917</v>
      </c>
      <c r="C194" s="305" t="s">
        <v>1930</v>
      </c>
      <c r="D194" s="131"/>
      <c r="E194" s="305" t="s">
        <v>2918</v>
      </c>
      <c r="F194" s="306"/>
      <c r="G194" s="342"/>
      <c r="H194" s="315"/>
    </row>
    <row r="195" spans="1:8" ht="21.75" customHeight="1">
      <c r="A195" s="459"/>
      <c r="B195" s="305" t="s">
        <v>2735</v>
      </c>
      <c r="C195" s="305" t="s">
        <v>1172</v>
      </c>
      <c r="D195" s="131"/>
      <c r="E195" s="305" t="s">
        <v>2919</v>
      </c>
      <c r="F195" s="306"/>
      <c r="G195" s="342"/>
      <c r="H195" s="315"/>
    </row>
    <row r="196" spans="1:8" ht="21.75" customHeight="1">
      <c r="A196" s="459"/>
      <c r="B196" s="305" t="s">
        <v>1369</v>
      </c>
      <c r="C196" s="305" t="s">
        <v>1172</v>
      </c>
      <c r="D196" s="131"/>
      <c r="E196" s="305" t="s">
        <v>2920</v>
      </c>
      <c r="F196" s="306"/>
      <c r="G196" s="342"/>
      <c r="H196" s="315"/>
    </row>
    <row r="197" spans="1:8" ht="21.75" customHeight="1">
      <c r="A197" s="459"/>
      <c r="B197" s="305" t="s">
        <v>1389</v>
      </c>
      <c r="C197" s="305" t="s">
        <v>1172</v>
      </c>
      <c r="D197" s="131"/>
      <c r="E197" s="305" t="s">
        <v>2921</v>
      </c>
      <c r="F197" s="306"/>
      <c r="G197" s="342"/>
      <c r="H197" s="315"/>
    </row>
    <row r="198" spans="1:8" ht="21.75" customHeight="1">
      <c r="A198" s="459"/>
      <c r="B198" s="305" t="s">
        <v>1352</v>
      </c>
      <c r="C198" s="305" t="s">
        <v>1172</v>
      </c>
      <c r="D198" s="131"/>
      <c r="E198" s="305" t="s">
        <v>2922</v>
      </c>
      <c r="F198" s="306"/>
      <c r="G198" s="342"/>
      <c r="H198" s="315"/>
    </row>
    <row r="199" spans="1:8" ht="21.75" customHeight="1">
      <c r="A199" s="459"/>
      <c r="B199" s="305" t="s">
        <v>1391</v>
      </c>
      <c r="C199" s="305" t="s">
        <v>1172</v>
      </c>
      <c r="D199" s="131"/>
      <c r="E199" s="305" t="s">
        <v>2923</v>
      </c>
      <c r="F199" s="306"/>
      <c r="G199" s="342"/>
      <c r="H199" s="315"/>
    </row>
    <row r="200" spans="1:8" ht="21.75" customHeight="1">
      <c r="A200" s="459"/>
      <c r="B200" s="305" t="s">
        <v>1386</v>
      </c>
      <c r="C200" s="305" t="s">
        <v>1176</v>
      </c>
      <c r="D200" s="131"/>
      <c r="E200" s="305" t="s">
        <v>2924</v>
      </c>
      <c r="F200" s="306"/>
      <c r="G200" s="342"/>
      <c r="H200" s="315"/>
    </row>
    <row r="201" spans="1:8" ht="21.75" customHeight="1">
      <c r="A201" s="459"/>
      <c r="B201" s="305" t="s">
        <v>2925</v>
      </c>
      <c r="C201" s="305" t="s">
        <v>274</v>
      </c>
      <c r="D201" s="131"/>
      <c r="E201" s="305" t="s">
        <v>2926</v>
      </c>
      <c r="F201" s="306">
        <v>1</v>
      </c>
      <c r="G201" s="342"/>
      <c r="H201" s="315"/>
    </row>
    <row r="202" spans="1:8" ht="21.75" customHeight="1">
      <c r="A202" s="459"/>
      <c r="B202" s="305" t="s">
        <v>2661</v>
      </c>
      <c r="C202" s="305" t="s">
        <v>1172</v>
      </c>
      <c r="D202" s="131"/>
      <c r="E202" s="305" t="s">
        <v>2927</v>
      </c>
      <c r="F202" s="306"/>
      <c r="G202" s="342"/>
      <c r="H202" s="315"/>
    </row>
    <row r="203" spans="1:8" ht="21.75" customHeight="1">
      <c r="A203" s="459"/>
      <c r="B203" s="305" t="s">
        <v>1385</v>
      </c>
      <c r="C203" s="305" t="s">
        <v>1325</v>
      </c>
      <c r="D203" s="131"/>
      <c r="E203" s="305" t="s">
        <v>2928</v>
      </c>
      <c r="F203" s="306"/>
      <c r="G203" s="342"/>
      <c r="H203" s="315"/>
    </row>
    <row r="204" spans="1:8" ht="21.75" customHeight="1">
      <c r="A204" s="459"/>
      <c r="B204" s="305" t="s">
        <v>1344</v>
      </c>
      <c r="C204" s="305" t="s">
        <v>1325</v>
      </c>
      <c r="D204" s="131"/>
      <c r="E204" s="305" t="s">
        <v>2929</v>
      </c>
      <c r="F204" s="306"/>
      <c r="G204" s="342"/>
      <c r="H204" s="315"/>
    </row>
    <row r="205" spans="1:8" ht="21.75" customHeight="1">
      <c r="A205" s="459"/>
      <c r="B205" s="305" t="s">
        <v>2745</v>
      </c>
      <c r="C205" s="305" t="s">
        <v>1325</v>
      </c>
      <c r="D205" s="131"/>
      <c r="E205" s="305" t="s">
        <v>2930</v>
      </c>
      <c r="F205" s="306"/>
      <c r="G205" s="342"/>
      <c r="H205" s="315"/>
    </row>
    <row r="206" spans="1:8" ht="21.75" customHeight="1">
      <c r="A206" s="459"/>
      <c r="B206" s="305" t="s">
        <v>1351</v>
      </c>
      <c r="C206" s="305" t="s">
        <v>1172</v>
      </c>
      <c r="D206" s="131"/>
      <c r="E206" s="305" t="s">
        <v>2931</v>
      </c>
      <c r="F206" s="306">
        <v>1</v>
      </c>
      <c r="G206" s="342"/>
      <c r="H206" s="315"/>
    </row>
    <row r="207" spans="1:8" ht="21.75" customHeight="1">
      <c r="A207" s="459"/>
      <c r="B207" s="305" t="s">
        <v>1377</v>
      </c>
      <c r="C207" s="305" t="s">
        <v>1325</v>
      </c>
      <c r="D207" s="131"/>
      <c r="E207" s="305" t="s">
        <v>2932</v>
      </c>
      <c r="F207" s="306"/>
      <c r="G207" s="342"/>
      <c r="H207" s="315"/>
    </row>
    <row r="208" spans="1:8" ht="21.75" customHeight="1">
      <c r="A208" s="459"/>
      <c r="B208" s="305" t="s">
        <v>1370</v>
      </c>
      <c r="C208" s="305" t="s">
        <v>1367</v>
      </c>
      <c r="D208" s="131"/>
      <c r="E208" s="305" t="s">
        <v>2933</v>
      </c>
      <c r="F208" s="306"/>
      <c r="G208" s="342"/>
      <c r="H208" s="315"/>
    </row>
    <row r="209" spans="1:8" ht="21.75" customHeight="1">
      <c r="A209" s="459"/>
      <c r="B209" s="305" t="s">
        <v>1378</v>
      </c>
      <c r="C209" s="305" t="s">
        <v>1172</v>
      </c>
      <c r="D209" s="131"/>
      <c r="E209" s="305" t="s">
        <v>2934</v>
      </c>
      <c r="F209" s="306">
        <v>1</v>
      </c>
      <c r="G209" s="342"/>
      <c r="H209" s="315"/>
    </row>
    <row r="210" spans="1:8" ht="21.75" customHeight="1">
      <c r="A210" s="459"/>
      <c r="B210" s="305" t="s">
        <v>2935</v>
      </c>
      <c r="C210" s="305" t="s">
        <v>1172</v>
      </c>
      <c r="D210" s="131"/>
      <c r="E210" s="305" t="s">
        <v>2936</v>
      </c>
      <c r="F210" s="306">
        <v>1</v>
      </c>
      <c r="G210" s="342"/>
      <c r="H210" s="315"/>
    </row>
    <row r="211" spans="1:8" ht="21.75" customHeight="1">
      <c r="A211" s="459"/>
      <c r="B211" s="305" t="s">
        <v>1390</v>
      </c>
      <c r="C211" s="305" t="s">
        <v>1172</v>
      </c>
      <c r="D211" s="305"/>
      <c r="E211" s="305" t="s">
        <v>2937</v>
      </c>
      <c r="F211" s="306">
        <v>1</v>
      </c>
      <c r="G211" s="342"/>
      <c r="H211" s="315"/>
    </row>
    <row r="212" spans="1:8" ht="21.75" customHeight="1">
      <c r="A212" s="459"/>
      <c r="B212" s="305" t="s">
        <v>1372</v>
      </c>
      <c r="C212" s="305" t="s">
        <v>1172</v>
      </c>
      <c r="D212" s="131"/>
      <c r="E212" s="305" t="s">
        <v>2938</v>
      </c>
      <c r="F212" s="306">
        <v>1</v>
      </c>
      <c r="G212" s="342"/>
      <c r="H212" s="315"/>
    </row>
    <row r="213" spans="1:8" ht="21.75" customHeight="1">
      <c r="A213" s="459"/>
      <c r="B213" s="305" t="s">
        <v>1362</v>
      </c>
      <c r="C213" s="305" t="s">
        <v>1172</v>
      </c>
      <c r="D213" s="131"/>
      <c r="E213" s="305" t="s">
        <v>2939</v>
      </c>
      <c r="F213" s="306">
        <v>1</v>
      </c>
      <c r="G213" s="342"/>
      <c r="H213" s="315"/>
    </row>
    <row r="214" spans="1:8" ht="21.75" customHeight="1">
      <c r="A214" s="459"/>
      <c r="B214" s="305" t="s">
        <v>1348</v>
      </c>
      <c r="C214" s="305" t="s">
        <v>1172</v>
      </c>
      <c r="D214" s="131"/>
      <c r="E214" s="305" t="s">
        <v>2940</v>
      </c>
      <c r="F214" s="306">
        <v>1</v>
      </c>
      <c r="G214" s="342"/>
      <c r="H214" s="315"/>
    </row>
    <row r="215" spans="1:8" ht="21.75" customHeight="1">
      <c r="A215" s="459"/>
      <c r="B215" s="305" t="s">
        <v>1350</v>
      </c>
      <c r="C215" s="305" t="s">
        <v>1172</v>
      </c>
      <c r="D215" s="131"/>
      <c r="E215" s="305" t="s">
        <v>2941</v>
      </c>
      <c r="F215" s="179"/>
      <c r="G215" s="342"/>
      <c r="H215" s="315"/>
    </row>
    <row r="216" spans="1:8" ht="21.75" customHeight="1">
      <c r="A216" s="459"/>
      <c r="B216" s="305" t="s">
        <v>2747</v>
      </c>
      <c r="C216" s="305" t="s">
        <v>1172</v>
      </c>
      <c r="D216" s="131"/>
      <c r="E216" s="305" t="s">
        <v>2942</v>
      </c>
      <c r="F216" s="179"/>
      <c r="G216" s="342"/>
      <c r="H216" s="315"/>
    </row>
    <row r="217" spans="1:8" ht="21.75" customHeight="1">
      <c r="A217" s="459"/>
      <c r="B217" s="305" t="s">
        <v>2749</v>
      </c>
      <c r="C217" s="305" t="s">
        <v>1172</v>
      </c>
      <c r="D217" s="131"/>
      <c r="E217" s="305" t="s">
        <v>2943</v>
      </c>
      <c r="F217" s="179"/>
      <c r="G217" s="342"/>
      <c r="H217" s="315"/>
    </row>
    <row r="218" spans="1:8" ht="21.75" customHeight="1">
      <c r="A218" s="459"/>
      <c r="B218" s="305" t="s">
        <v>2944</v>
      </c>
      <c r="C218" s="305" t="s">
        <v>1172</v>
      </c>
      <c r="D218" s="131"/>
      <c r="E218" s="305" t="s">
        <v>2945</v>
      </c>
      <c r="F218" s="179"/>
      <c r="G218" s="342"/>
      <c r="H218" s="315"/>
    </row>
    <row r="219" spans="1:8" ht="21.75" customHeight="1">
      <c r="A219" s="459"/>
      <c r="B219" s="305" t="s">
        <v>2946</v>
      </c>
      <c r="C219" s="305" t="s">
        <v>219</v>
      </c>
      <c r="D219" s="131"/>
      <c r="E219" s="305" t="s">
        <v>2947</v>
      </c>
      <c r="F219" s="306">
        <v>1</v>
      </c>
      <c r="G219" s="342"/>
      <c r="H219" s="315"/>
    </row>
    <row r="220" spans="1:8" ht="21.75" customHeight="1">
      <c r="A220" s="459"/>
      <c r="B220" s="305" t="s">
        <v>1387</v>
      </c>
      <c r="C220" s="305" t="s">
        <v>1367</v>
      </c>
      <c r="D220" s="131"/>
      <c r="E220" s="305" t="s">
        <v>2948</v>
      </c>
      <c r="F220" s="179"/>
      <c r="G220" s="342"/>
      <c r="H220" s="315"/>
    </row>
    <row r="221" spans="1:8" ht="21.75" customHeight="1">
      <c r="A221" s="459"/>
      <c r="B221" s="305" t="s">
        <v>1381</v>
      </c>
      <c r="C221" s="305" t="s">
        <v>1172</v>
      </c>
      <c r="D221" s="131"/>
      <c r="E221" s="305" t="s">
        <v>2949</v>
      </c>
      <c r="F221" s="179"/>
      <c r="G221" s="342"/>
      <c r="H221" s="315"/>
    </row>
    <row r="222" spans="1:8" ht="21.75" customHeight="1">
      <c r="A222" s="459"/>
      <c r="B222" s="305" t="s">
        <v>1382</v>
      </c>
      <c r="C222" s="305" t="s">
        <v>1176</v>
      </c>
      <c r="D222" s="131"/>
      <c r="E222" s="305" t="s">
        <v>2950</v>
      </c>
      <c r="F222" s="179"/>
      <c r="G222" s="342"/>
      <c r="H222" s="315"/>
    </row>
    <row r="223" spans="1:8" ht="21.75" customHeight="1">
      <c r="A223" s="459"/>
      <c r="B223" s="305" t="s">
        <v>110</v>
      </c>
      <c r="C223" s="305" t="s">
        <v>2951</v>
      </c>
      <c r="D223" s="131"/>
      <c r="E223" s="305" t="s">
        <v>2952</v>
      </c>
      <c r="F223" s="306"/>
      <c r="G223" s="342"/>
      <c r="H223" s="315"/>
    </row>
    <row r="224" spans="1:8" ht="21.75" customHeight="1">
      <c r="A224" s="459"/>
      <c r="B224" s="305" t="s">
        <v>2953</v>
      </c>
      <c r="C224" s="305" t="s">
        <v>2954</v>
      </c>
      <c r="D224" s="131"/>
      <c r="E224" s="305" t="s">
        <v>2955</v>
      </c>
      <c r="F224" s="306">
        <v>1</v>
      </c>
      <c r="G224" s="342"/>
      <c r="H224" s="315"/>
    </row>
    <row r="225" spans="1:8" ht="21.75" customHeight="1">
      <c r="A225" s="459"/>
      <c r="B225" s="305" t="s">
        <v>2956</v>
      </c>
      <c r="C225" s="305" t="s">
        <v>2957</v>
      </c>
      <c r="D225" s="131"/>
      <c r="E225" s="305" t="s">
        <v>2958</v>
      </c>
      <c r="F225" s="179"/>
      <c r="G225" s="342"/>
      <c r="H225" s="315"/>
    </row>
    <row r="226" spans="1:8" ht="21.75" customHeight="1">
      <c r="A226" s="459"/>
      <c r="B226" s="305" t="s">
        <v>2959</v>
      </c>
      <c r="C226" s="305" t="s">
        <v>1176</v>
      </c>
      <c r="D226" s="131"/>
      <c r="E226" s="305" t="s">
        <v>2960</v>
      </c>
      <c r="F226" s="306">
        <v>1</v>
      </c>
      <c r="G226" s="342"/>
      <c r="H226" s="315"/>
    </row>
    <row r="227" spans="1:8" ht="21.75" customHeight="1">
      <c r="A227" s="459"/>
      <c r="B227" s="305" t="s">
        <v>2961</v>
      </c>
      <c r="C227" s="305" t="s">
        <v>1176</v>
      </c>
      <c r="D227" s="131"/>
      <c r="E227" s="305" t="s">
        <v>2962</v>
      </c>
      <c r="F227" s="306">
        <v>1</v>
      </c>
      <c r="G227" s="342"/>
      <c r="H227" s="315"/>
    </row>
    <row r="228" spans="1:8" ht="21.75" customHeight="1">
      <c r="A228" s="459"/>
      <c r="B228" s="305" t="s">
        <v>1353</v>
      </c>
      <c r="C228" s="305" t="s">
        <v>1172</v>
      </c>
      <c r="D228" s="131"/>
      <c r="E228" s="305" t="s">
        <v>2963</v>
      </c>
      <c r="F228" s="179"/>
      <c r="G228" s="342"/>
      <c r="H228" s="315"/>
    </row>
    <row r="229" spans="1:8" ht="21.75" customHeight="1">
      <c r="A229" s="459"/>
      <c r="B229" s="305" t="s">
        <v>1383</v>
      </c>
      <c r="C229" s="305" t="s">
        <v>1172</v>
      </c>
      <c r="D229" s="131"/>
      <c r="E229" s="305" t="s">
        <v>2964</v>
      </c>
      <c r="F229" s="179"/>
      <c r="G229" s="342"/>
      <c r="H229" s="315"/>
    </row>
    <row r="230" spans="1:8" ht="21.75" customHeight="1">
      <c r="A230" s="459"/>
      <c r="B230" s="305" t="s">
        <v>2965</v>
      </c>
      <c r="C230" s="305" t="s">
        <v>219</v>
      </c>
      <c r="D230" s="131"/>
      <c r="E230" s="305" t="s">
        <v>2966</v>
      </c>
      <c r="F230" s="179"/>
      <c r="G230" s="342"/>
      <c r="H230" s="315"/>
    </row>
    <row r="231" spans="1:8" ht="21.75" customHeight="1">
      <c r="A231" s="459"/>
      <c r="B231" s="305" t="s">
        <v>2967</v>
      </c>
      <c r="C231" s="305" t="s">
        <v>219</v>
      </c>
      <c r="D231" s="131"/>
      <c r="E231" s="305" t="s">
        <v>2968</v>
      </c>
      <c r="F231" s="179"/>
      <c r="G231" s="342"/>
      <c r="H231" s="315"/>
    </row>
    <row r="232" spans="1:8" ht="21.75" customHeight="1">
      <c r="A232" s="459"/>
      <c r="B232" s="305" t="s">
        <v>2969</v>
      </c>
      <c r="C232" s="305" t="s">
        <v>219</v>
      </c>
      <c r="D232" s="131"/>
      <c r="E232" s="305" t="s">
        <v>2970</v>
      </c>
      <c r="F232" s="306">
        <v>1</v>
      </c>
      <c r="G232" s="342"/>
      <c r="H232" s="315"/>
    </row>
    <row r="233" spans="1:8" ht="21.75" customHeight="1">
      <c r="A233" s="459"/>
      <c r="B233" s="305" t="s">
        <v>2759</v>
      </c>
      <c r="C233" s="305" t="s">
        <v>1367</v>
      </c>
      <c r="D233" s="131"/>
      <c r="E233" s="305" t="s">
        <v>2760</v>
      </c>
      <c r="F233" s="179"/>
      <c r="G233" s="342"/>
      <c r="H233" s="315"/>
    </row>
    <row r="234" spans="1:8" ht="21.75" customHeight="1">
      <c r="A234" s="459"/>
      <c r="B234" s="305" t="s">
        <v>2971</v>
      </c>
      <c r="C234" s="305" t="s">
        <v>1176</v>
      </c>
      <c r="D234" s="131"/>
      <c r="E234" s="305" t="s">
        <v>2972</v>
      </c>
      <c r="F234" s="306">
        <v>1</v>
      </c>
      <c r="G234" s="342"/>
      <c r="H234" s="315"/>
    </row>
    <row r="235" spans="1:8" ht="21.75" customHeight="1">
      <c r="A235" s="459"/>
      <c r="B235" s="305" t="s">
        <v>2973</v>
      </c>
      <c r="C235" s="305" t="s">
        <v>2974</v>
      </c>
      <c r="D235" s="131"/>
      <c r="E235" s="305" t="s">
        <v>2975</v>
      </c>
      <c r="F235" s="179"/>
      <c r="G235" s="342"/>
      <c r="H235" s="315"/>
    </row>
    <row r="236" spans="1:8" ht="21.75" customHeight="1">
      <c r="A236" s="459"/>
      <c r="B236" s="305" t="s">
        <v>2976</v>
      </c>
      <c r="C236" s="305" t="s">
        <v>2977</v>
      </c>
      <c r="D236" s="131"/>
      <c r="E236" s="305" t="s">
        <v>2978</v>
      </c>
      <c r="F236" s="306">
        <v>1</v>
      </c>
      <c r="G236" s="342"/>
      <c r="H236" s="315"/>
    </row>
    <row r="237" spans="1:8" ht="21.75" customHeight="1">
      <c r="A237" s="459"/>
      <c r="B237" s="305" t="s">
        <v>1356</v>
      </c>
      <c r="C237" s="305" t="s">
        <v>1325</v>
      </c>
      <c r="D237" s="131"/>
      <c r="E237" s="305" t="s">
        <v>1419</v>
      </c>
      <c r="F237" s="179"/>
      <c r="G237" s="342"/>
      <c r="H237" s="315"/>
    </row>
    <row r="238" spans="1:8" ht="21.75" customHeight="1">
      <c r="A238" s="459"/>
      <c r="B238" s="305" t="s">
        <v>1366</v>
      </c>
      <c r="C238" s="305" t="s">
        <v>1367</v>
      </c>
      <c r="D238" s="131"/>
      <c r="E238" s="305" t="s">
        <v>2979</v>
      </c>
      <c r="F238" s="179"/>
      <c r="G238" s="342"/>
      <c r="H238" s="315"/>
    </row>
    <row r="239" spans="1:8" ht="21.75" customHeight="1">
      <c r="A239" s="459"/>
      <c r="B239" s="305" t="s">
        <v>2980</v>
      </c>
      <c r="C239" s="305" t="s">
        <v>2981</v>
      </c>
      <c r="D239" s="131"/>
      <c r="E239" s="305" t="s">
        <v>2982</v>
      </c>
      <c r="F239" s="179"/>
      <c r="G239" s="342"/>
      <c r="H239" s="315"/>
    </row>
    <row r="240" spans="1:8" ht="21.75" customHeight="1">
      <c r="A240" s="459"/>
      <c r="B240" s="305" t="s">
        <v>2983</v>
      </c>
      <c r="C240" s="305" t="s">
        <v>1176</v>
      </c>
      <c r="D240" s="131"/>
      <c r="E240" s="305" t="s">
        <v>250</v>
      </c>
      <c r="F240" s="306">
        <v>1</v>
      </c>
      <c r="G240" s="342"/>
      <c r="H240" s="315"/>
    </row>
    <row r="241" spans="1:8" ht="21.75" customHeight="1">
      <c r="A241" s="459"/>
      <c r="B241" s="305" t="s">
        <v>2763</v>
      </c>
      <c r="C241" s="305" t="s">
        <v>1367</v>
      </c>
      <c r="D241" s="131"/>
      <c r="E241" s="305" t="s">
        <v>2984</v>
      </c>
      <c r="F241" s="306">
        <v>1</v>
      </c>
      <c r="G241" s="342"/>
      <c r="H241" s="315"/>
    </row>
    <row r="242" spans="1:8" ht="21.75" customHeight="1">
      <c r="A242" s="459"/>
      <c r="B242" s="305" t="s">
        <v>2765</v>
      </c>
      <c r="C242" s="305" t="s">
        <v>1367</v>
      </c>
      <c r="D242" s="131"/>
      <c r="E242" s="305" t="s">
        <v>2766</v>
      </c>
      <c r="F242" s="179"/>
      <c r="G242" s="342"/>
      <c r="H242" s="315"/>
    </row>
    <row r="243" spans="1:8" ht="21.75" customHeight="1">
      <c r="A243" s="459"/>
      <c r="B243" s="305" t="s">
        <v>2985</v>
      </c>
      <c r="C243" s="305" t="s">
        <v>1172</v>
      </c>
      <c r="D243" s="131"/>
      <c r="E243" s="305" t="s">
        <v>2986</v>
      </c>
      <c r="F243" s="179"/>
      <c r="G243" s="342"/>
      <c r="H243" s="315"/>
    </row>
    <row r="244" spans="1:8" ht="21.75" customHeight="1">
      <c r="A244" s="459"/>
      <c r="B244" s="305" t="s">
        <v>1332</v>
      </c>
      <c r="C244" s="305" t="s">
        <v>1172</v>
      </c>
      <c r="D244" s="131"/>
      <c r="E244" s="305" t="s">
        <v>2987</v>
      </c>
      <c r="F244" s="306">
        <v>1</v>
      </c>
      <c r="G244" s="342"/>
      <c r="H244" s="315"/>
    </row>
    <row r="245" spans="1:8" ht="21.75" customHeight="1">
      <c r="A245" s="459"/>
      <c r="B245" s="305" t="s">
        <v>1388</v>
      </c>
      <c r="C245" s="305" t="s">
        <v>1367</v>
      </c>
      <c r="D245" s="131"/>
      <c r="E245" s="305" t="s">
        <v>2988</v>
      </c>
      <c r="F245" s="179"/>
      <c r="G245" s="342"/>
      <c r="H245" s="315"/>
    </row>
    <row r="246" spans="1:8" ht="21.75" customHeight="1">
      <c r="A246" s="459"/>
      <c r="B246" s="305" t="s">
        <v>1371</v>
      </c>
      <c r="C246" s="305" t="s">
        <v>1367</v>
      </c>
      <c r="D246" s="131"/>
      <c r="E246" s="305" t="s">
        <v>2989</v>
      </c>
      <c r="F246" s="179"/>
      <c r="G246" s="342"/>
      <c r="H246" s="315"/>
    </row>
    <row r="247" spans="1:8" ht="21.75" customHeight="1">
      <c r="A247" s="459"/>
      <c r="B247" s="305" t="s">
        <v>2767</v>
      </c>
      <c r="C247" s="305" t="s">
        <v>1325</v>
      </c>
      <c r="D247" s="131"/>
      <c r="E247" s="305" t="s">
        <v>2990</v>
      </c>
      <c r="F247" s="179"/>
      <c r="G247" s="342"/>
      <c r="H247" s="315"/>
    </row>
    <row r="248" spans="1:8" ht="21.75" customHeight="1">
      <c r="A248" s="459"/>
      <c r="B248" s="305" t="s">
        <v>1334</v>
      </c>
      <c r="C248" s="305" t="s">
        <v>1325</v>
      </c>
      <c r="D248" s="131"/>
      <c r="E248" s="305" t="s">
        <v>2991</v>
      </c>
      <c r="F248" s="179"/>
      <c r="G248" s="342"/>
      <c r="H248" s="315"/>
    </row>
    <row r="249" spans="1:8" ht="21.75" customHeight="1">
      <c r="A249" s="459"/>
      <c r="B249" s="305" t="s">
        <v>1415</v>
      </c>
      <c r="C249" s="305" t="s">
        <v>1172</v>
      </c>
      <c r="D249" s="131"/>
      <c r="E249" s="305" t="s">
        <v>2992</v>
      </c>
      <c r="F249" s="179"/>
      <c r="G249" s="342"/>
      <c r="H249" s="315"/>
    </row>
    <row r="250" spans="1:8" ht="21.75" customHeight="1">
      <c r="A250" s="459"/>
      <c r="B250" s="305" t="s">
        <v>2993</v>
      </c>
      <c r="C250" s="305" t="s">
        <v>1172</v>
      </c>
      <c r="D250" s="131"/>
      <c r="E250" s="305" t="s">
        <v>2994</v>
      </c>
      <c r="F250" s="179"/>
      <c r="G250" s="342"/>
      <c r="H250" s="315"/>
    </row>
    <row r="251" spans="1:8" ht="21.75" customHeight="1">
      <c r="A251" s="459"/>
      <c r="B251" s="305" t="s">
        <v>2781</v>
      </c>
      <c r="C251" s="305" t="s">
        <v>1172</v>
      </c>
      <c r="D251" s="131"/>
      <c r="E251" s="305" t="s">
        <v>2995</v>
      </c>
      <c r="F251" s="306">
        <v>1</v>
      </c>
      <c r="G251" s="342"/>
      <c r="H251" s="315"/>
    </row>
    <row r="252" spans="1:8" ht="21.75" customHeight="1">
      <c r="A252" s="459"/>
      <c r="B252" s="305" t="s">
        <v>2996</v>
      </c>
      <c r="C252" s="305" t="s">
        <v>1325</v>
      </c>
      <c r="D252" s="131"/>
      <c r="E252" s="305" t="s">
        <v>2997</v>
      </c>
      <c r="F252" s="179"/>
      <c r="G252" s="342"/>
      <c r="H252" s="315"/>
    </row>
    <row r="253" spans="1:8" ht="21.75" customHeight="1">
      <c r="A253" s="459"/>
      <c r="B253" s="305" t="s">
        <v>1373</v>
      </c>
      <c r="C253" s="305" t="s">
        <v>1172</v>
      </c>
      <c r="D253" s="131"/>
      <c r="E253" s="305" t="s">
        <v>2776</v>
      </c>
      <c r="F253" s="179"/>
      <c r="G253" s="342"/>
      <c r="H253" s="315"/>
    </row>
    <row r="254" spans="1:8" ht="21.75" customHeight="1">
      <c r="A254" s="459"/>
      <c r="B254" s="305" t="s">
        <v>1380</v>
      </c>
      <c r="C254" s="305" t="s">
        <v>1367</v>
      </c>
      <c r="D254" s="131"/>
      <c r="E254" s="305" t="s">
        <v>2998</v>
      </c>
      <c r="F254" s="306">
        <v>1</v>
      </c>
      <c r="G254" s="342"/>
      <c r="H254" s="315"/>
    </row>
    <row r="255" spans="1:8" ht="21.75" customHeight="1">
      <c r="A255" s="459"/>
      <c r="B255" s="305" t="s">
        <v>1355</v>
      </c>
      <c r="C255" s="305" t="s">
        <v>1172</v>
      </c>
      <c r="D255" s="131"/>
      <c r="E255" s="305" t="s">
        <v>2999</v>
      </c>
      <c r="F255" s="306">
        <v>1</v>
      </c>
      <c r="G255" s="342"/>
      <c r="H255" s="315"/>
    </row>
    <row r="256" spans="1:8" ht="21.75" customHeight="1">
      <c r="A256" s="459"/>
      <c r="B256" s="305" t="s">
        <v>1359</v>
      </c>
      <c r="C256" s="305" t="s">
        <v>1172</v>
      </c>
      <c r="D256" s="131"/>
      <c r="E256" s="305" t="s">
        <v>3000</v>
      </c>
      <c r="F256" s="179"/>
      <c r="G256" s="342"/>
      <c r="H256" s="315"/>
    </row>
    <row r="257" spans="1:8" ht="21.75" customHeight="1">
      <c r="A257" s="459"/>
      <c r="B257" s="305" t="s">
        <v>3001</v>
      </c>
      <c r="C257" s="305" t="s">
        <v>1172</v>
      </c>
      <c r="D257" s="131"/>
      <c r="E257" s="305" t="s">
        <v>3002</v>
      </c>
      <c r="F257" s="306">
        <v>1</v>
      </c>
      <c r="G257" s="342"/>
      <c r="H257" s="315"/>
    </row>
    <row r="258" spans="1:8" ht="21.75" customHeight="1">
      <c r="A258" s="459"/>
      <c r="B258" s="305" t="s">
        <v>1375</v>
      </c>
      <c r="C258" s="305" t="s">
        <v>1172</v>
      </c>
      <c r="D258" s="131"/>
      <c r="E258" s="305" t="s">
        <v>3003</v>
      </c>
      <c r="F258" s="179"/>
      <c r="G258" s="342"/>
      <c r="H258" s="315"/>
    </row>
    <row r="259" spans="1:8" ht="21.75" customHeight="1">
      <c r="A259" s="459"/>
      <c r="B259" s="305" t="s">
        <v>1368</v>
      </c>
      <c r="C259" s="305" t="s">
        <v>1367</v>
      </c>
      <c r="D259" s="131"/>
      <c r="E259" s="305" t="s">
        <v>3004</v>
      </c>
      <c r="F259" s="179"/>
      <c r="G259" s="342"/>
      <c r="H259" s="315"/>
    </row>
    <row r="260" spans="1:8" ht="21.75" customHeight="1">
      <c r="A260" s="459"/>
      <c r="B260" s="305" t="s">
        <v>3005</v>
      </c>
      <c r="C260" s="305" t="s">
        <v>1176</v>
      </c>
      <c r="D260" s="131"/>
      <c r="E260" s="305" t="s">
        <v>3006</v>
      </c>
      <c r="F260" s="179"/>
      <c r="G260" s="342"/>
      <c r="H260" s="315"/>
    </row>
    <row r="261" spans="1:8" ht="21.75" customHeight="1">
      <c r="A261" s="459"/>
      <c r="B261" s="305" t="s">
        <v>3007</v>
      </c>
      <c r="C261" s="305" t="s">
        <v>1172</v>
      </c>
      <c r="D261" s="131"/>
      <c r="E261" s="305" t="s">
        <v>3008</v>
      </c>
      <c r="F261" s="179"/>
      <c r="G261" s="342"/>
      <c r="H261" s="315"/>
    </row>
    <row r="262" spans="1:8" ht="21.75" customHeight="1">
      <c r="A262" s="459"/>
      <c r="B262" s="305" t="s">
        <v>3009</v>
      </c>
      <c r="C262" s="305" t="s">
        <v>1172</v>
      </c>
      <c r="D262" s="131"/>
      <c r="E262" s="305" t="s">
        <v>3010</v>
      </c>
      <c r="F262" s="179"/>
      <c r="G262" s="342"/>
      <c r="H262" s="315"/>
    </row>
    <row r="263" spans="1:8" ht="21.75" customHeight="1">
      <c r="A263" s="459"/>
      <c r="B263" s="305" t="s">
        <v>1405</v>
      </c>
      <c r="C263" s="305" t="s">
        <v>1176</v>
      </c>
      <c r="D263" s="131"/>
      <c r="E263" s="305" t="s">
        <v>3011</v>
      </c>
      <c r="F263" s="179"/>
      <c r="G263" s="342"/>
      <c r="H263" s="315"/>
    </row>
    <row r="264" spans="1:8" ht="21.75" customHeight="1">
      <c r="A264" s="459"/>
      <c r="B264" s="305" t="s">
        <v>3012</v>
      </c>
      <c r="C264" s="305" t="s">
        <v>1325</v>
      </c>
      <c r="D264" s="131"/>
      <c r="E264" s="305" t="s">
        <v>3013</v>
      </c>
      <c r="F264" s="179"/>
      <c r="G264" s="342"/>
      <c r="H264" s="315"/>
    </row>
    <row r="265" spans="1:8" ht="21.75" customHeight="1">
      <c r="A265" s="459"/>
      <c r="B265" s="305" t="s">
        <v>3014</v>
      </c>
      <c r="C265" s="305" t="s">
        <v>1325</v>
      </c>
      <c r="D265" s="131"/>
      <c r="E265" s="305" t="s">
        <v>3015</v>
      </c>
      <c r="F265" s="179"/>
      <c r="G265" s="342"/>
      <c r="H265" s="315"/>
    </row>
    <row r="266" spans="1:8" ht="21.75" customHeight="1">
      <c r="A266" s="459"/>
      <c r="B266" s="305" t="s">
        <v>3016</v>
      </c>
      <c r="C266" s="305" t="s">
        <v>1176</v>
      </c>
      <c r="D266" s="131"/>
      <c r="E266" s="305" t="s">
        <v>3017</v>
      </c>
      <c r="F266" s="179"/>
      <c r="G266" s="342"/>
      <c r="H266" s="315"/>
    </row>
    <row r="267" spans="1:8" ht="21.75" customHeight="1" thickBot="1">
      <c r="A267" s="460"/>
      <c r="B267" s="307" t="s">
        <v>1374</v>
      </c>
      <c r="C267" s="307" t="s">
        <v>1325</v>
      </c>
      <c r="D267" s="312"/>
      <c r="E267" s="307" t="s">
        <v>3018</v>
      </c>
      <c r="F267" s="347"/>
      <c r="G267" s="343"/>
      <c r="H267" s="317"/>
    </row>
    <row r="268" spans="1:8" ht="21.75" customHeight="1">
      <c r="A268" s="458" t="s">
        <v>3019</v>
      </c>
      <c r="B268" s="304" t="s">
        <v>1404</v>
      </c>
      <c r="C268" s="304" t="s">
        <v>1172</v>
      </c>
      <c r="D268" s="318"/>
      <c r="E268" s="304" t="s">
        <v>3020</v>
      </c>
      <c r="F268" s="345"/>
      <c r="G268" s="341"/>
      <c r="H268" s="314"/>
    </row>
    <row r="269" spans="1:8" ht="21.75" customHeight="1">
      <c r="A269" s="459"/>
      <c r="B269" s="305" t="s">
        <v>1337</v>
      </c>
      <c r="C269" s="305" t="s">
        <v>1325</v>
      </c>
      <c r="D269" s="131"/>
      <c r="E269" s="305" t="s">
        <v>3021</v>
      </c>
      <c r="F269" s="179"/>
      <c r="G269" s="342"/>
      <c r="H269" s="315"/>
    </row>
    <row r="270" spans="1:8" ht="21.75" customHeight="1">
      <c r="A270" s="459"/>
      <c r="B270" s="305" t="s">
        <v>2886</v>
      </c>
      <c r="C270" s="305" t="s">
        <v>1172</v>
      </c>
      <c r="D270" s="131"/>
      <c r="E270" s="305" t="s">
        <v>3022</v>
      </c>
      <c r="F270" s="179"/>
      <c r="G270" s="342"/>
      <c r="H270" s="315"/>
    </row>
    <row r="271" spans="1:8" ht="21.75" customHeight="1">
      <c r="A271" s="459"/>
      <c r="B271" s="305" t="s">
        <v>307</v>
      </c>
      <c r="C271" s="305" t="s">
        <v>1172</v>
      </c>
      <c r="D271" s="131"/>
      <c r="E271" s="305" t="s">
        <v>3023</v>
      </c>
      <c r="F271" s="179"/>
      <c r="G271" s="342"/>
      <c r="H271" s="315"/>
    </row>
    <row r="272" spans="1:8" ht="21.75" customHeight="1">
      <c r="A272" s="459"/>
      <c r="B272" s="305" t="s">
        <v>1341</v>
      </c>
      <c r="C272" s="305" t="s">
        <v>1367</v>
      </c>
      <c r="D272" s="131"/>
      <c r="E272" s="305" t="s">
        <v>3024</v>
      </c>
      <c r="F272" s="179"/>
      <c r="G272" s="342"/>
      <c r="H272" s="315"/>
    </row>
    <row r="273" spans="1:8" ht="21.75" customHeight="1">
      <c r="A273" s="459"/>
      <c r="B273" s="305" t="s">
        <v>1312</v>
      </c>
      <c r="C273" s="305" t="s">
        <v>1176</v>
      </c>
      <c r="D273" s="131"/>
      <c r="E273" s="305" t="s">
        <v>1345</v>
      </c>
      <c r="F273" s="306">
        <v>1</v>
      </c>
      <c r="G273" s="342"/>
      <c r="H273" s="315"/>
    </row>
    <row r="274" spans="1:8" ht="21.75" customHeight="1">
      <c r="A274" s="459"/>
      <c r="B274" s="305" t="s">
        <v>1315</v>
      </c>
      <c r="C274" s="305" t="s">
        <v>1176</v>
      </c>
      <c r="D274" s="131"/>
      <c r="E274" s="305" t="s">
        <v>3025</v>
      </c>
      <c r="F274" s="306">
        <v>1</v>
      </c>
      <c r="G274" s="342"/>
      <c r="H274" s="315"/>
    </row>
    <row r="275" spans="1:8" ht="21.75" customHeight="1">
      <c r="A275" s="459"/>
      <c r="B275" s="305" t="s">
        <v>1321</v>
      </c>
      <c r="C275" s="305" t="s">
        <v>1176</v>
      </c>
      <c r="D275" s="131"/>
      <c r="E275" s="305" t="s">
        <v>3026</v>
      </c>
      <c r="F275" s="306">
        <v>1</v>
      </c>
      <c r="G275" s="342"/>
      <c r="H275" s="315"/>
    </row>
    <row r="276" spans="1:8" ht="21.75" customHeight="1">
      <c r="A276" s="459"/>
      <c r="B276" s="305" t="s">
        <v>1319</v>
      </c>
      <c r="C276" s="305" t="s">
        <v>1176</v>
      </c>
      <c r="D276" s="131"/>
      <c r="E276" s="305" t="s">
        <v>3027</v>
      </c>
      <c r="F276" s="306">
        <v>1</v>
      </c>
      <c r="G276" s="342"/>
      <c r="H276" s="315"/>
    </row>
    <row r="277" spans="1:8" ht="21.75" customHeight="1">
      <c r="A277" s="459"/>
      <c r="B277" s="305" t="s">
        <v>1309</v>
      </c>
      <c r="C277" s="305" t="s">
        <v>1176</v>
      </c>
      <c r="D277" s="131"/>
      <c r="E277" s="305" t="s">
        <v>3028</v>
      </c>
      <c r="F277" s="306">
        <v>1</v>
      </c>
      <c r="G277" s="342"/>
      <c r="H277" s="315"/>
    </row>
    <row r="278" spans="1:8" ht="21.75" customHeight="1">
      <c r="A278" s="459"/>
      <c r="B278" s="305" t="s">
        <v>1314</v>
      </c>
      <c r="C278" s="305" t="s">
        <v>1176</v>
      </c>
      <c r="D278" s="131"/>
      <c r="E278" s="305" t="s">
        <v>3029</v>
      </c>
      <c r="F278" s="306">
        <v>1</v>
      </c>
      <c r="G278" s="342"/>
      <c r="H278" s="315"/>
    </row>
    <row r="279" spans="1:8" ht="21.75" customHeight="1">
      <c r="A279" s="459"/>
      <c r="B279" s="305" t="s">
        <v>1324</v>
      </c>
      <c r="C279" s="305" t="s">
        <v>1325</v>
      </c>
      <c r="D279" s="131"/>
      <c r="E279" s="305" t="s">
        <v>1326</v>
      </c>
      <c r="F279" s="179"/>
      <c r="G279" s="342"/>
      <c r="H279" s="315"/>
    </row>
    <row r="280" spans="1:8" ht="21.75" customHeight="1">
      <c r="A280" s="459"/>
      <c r="B280" s="305" t="s">
        <v>2661</v>
      </c>
      <c r="C280" s="305" t="s">
        <v>1176</v>
      </c>
      <c r="D280" s="131"/>
      <c r="E280" s="305" t="s">
        <v>3030</v>
      </c>
      <c r="F280" s="179"/>
      <c r="G280" s="342"/>
      <c r="H280" s="315"/>
    </row>
    <row r="281" spans="1:8" ht="21.75" customHeight="1">
      <c r="A281" s="459"/>
      <c r="B281" s="305" t="s">
        <v>3031</v>
      </c>
      <c r="C281" s="305" t="s">
        <v>1325</v>
      </c>
      <c r="D281" s="131"/>
      <c r="E281" s="305" t="s">
        <v>3032</v>
      </c>
      <c r="F281" s="179"/>
      <c r="G281" s="342"/>
      <c r="H281" s="315"/>
    </row>
    <row r="282" spans="1:8" ht="21.75" customHeight="1">
      <c r="A282" s="459"/>
      <c r="B282" s="305" t="s">
        <v>2824</v>
      </c>
      <c r="C282" s="305" t="s">
        <v>1176</v>
      </c>
      <c r="D282" s="131"/>
      <c r="E282" s="305" t="s">
        <v>3033</v>
      </c>
      <c r="F282" s="179"/>
      <c r="G282" s="342"/>
      <c r="H282" s="315"/>
    </row>
    <row r="283" spans="1:8" ht="21.75" customHeight="1">
      <c r="A283" s="459"/>
      <c r="B283" s="305" t="s">
        <v>1329</v>
      </c>
      <c r="C283" s="305" t="s">
        <v>1172</v>
      </c>
      <c r="D283" s="131"/>
      <c r="E283" s="305" t="s">
        <v>3034</v>
      </c>
      <c r="F283" s="306">
        <v>1</v>
      </c>
      <c r="G283" s="342"/>
      <c r="H283" s="315"/>
    </row>
    <row r="284" spans="1:8" ht="21.75" customHeight="1">
      <c r="A284" s="459"/>
      <c r="B284" s="305" t="s">
        <v>1336</v>
      </c>
      <c r="C284" s="305" t="s">
        <v>219</v>
      </c>
      <c r="D284" s="131"/>
      <c r="E284" s="305" t="s">
        <v>3035</v>
      </c>
      <c r="F284" s="306">
        <v>1</v>
      </c>
      <c r="G284" s="342"/>
      <c r="H284" s="315"/>
    </row>
    <row r="285" spans="1:8" ht="21.75" customHeight="1">
      <c r="A285" s="459"/>
      <c r="B285" s="305" t="s">
        <v>1342</v>
      </c>
      <c r="C285" s="305" t="s">
        <v>1367</v>
      </c>
      <c r="D285" s="346"/>
      <c r="E285" s="305" t="s">
        <v>3036</v>
      </c>
      <c r="F285" s="179"/>
      <c r="G285" s="342"/>
      <c r="H285" s="315"/>
    </row>
    <row r="286" spans="1:8" ht="21.75" customHeight="1">
      <c r="A286" s="459"/>
      <c r="B286" s="305" t="s">
        <v>1333</v>
      </c>
      <c r="C286" s="305" t="s">
        <v>1176</v>
      </c>
      <c r="D286" s="131"/>
      <c r="E286" s="305" t="s">
        <v>3037</v>
      </c>
      <c r="F286" s="179"/>
      <c r="G286" s="342"/>
      <c r="H286" s="315"/>
    </row>
    <row r="287" spans="1:8" ht="21.75" customHeight="1">
      <c r="A287" s="459"/>
      <c r="B287" s="305" t="s">
        <v>3038</v>
      </c>
      <c r="C287" s="305" t="s">
        <v>1367</v>
      </c>
      <c r="D287" s="346"/>
      <c r="E287" s="305" t="s">
        <v>3039</v>
      </c>
      <c r="F287" s="179"/>
      <c r="G287" s="342"/>
      <c r="H287" s="315"/>
    </row>
    <row r="288" spans="1:8" ht="21.75" customHeight="1">
      <c r="A288" s="459"/>
      <c r="B288" s="305" t="s">
        <v>3040</v>
      </c>
      <c r="C288" s="305" t="s">
        <v>1176</v>
      </c>
      <c r="D288" s="346"/>
      <c r="E288" s="305" t="s">
        <v>3041</v>
      </c>
      <c r="F288" s="179"/>
      <c r="G288" s="342"/>
      <c r="H288" s="315"/>
    </row>
    <row r="289" spans="1:8" ht="76.5">
      <c r="A289" s="459"/>
      <c r="B289" s="305" t="s">
        <v>3042</v>
      </c>
      <c r="C289" s="305" t="s">
        <v>1367</v>
      </c>
      <c r="D289" s="346"/>
      <c r="E289" s="305" t="s">
        <v>3043</v>
      </c>
      <c r="F289" s="179"/>
      <c r="G289" s="342"/>
      <c r="H289" s="315"/>
    </row>
    <row r="290" spans="1:8" ht="51">
      <c r="A290" s="459"/>
      <c r="B290" s="305" t="s">
        <v>3044</v>
      </c>
      <c r="C290" s="305" t="s">
        <v>1176</v>
      </c>
      <c r="D290" s="131"/>
      <c r="E290" s="305" t="s">
        <v>3045</v>
      </c>
      <c r="F290" s="179"/>
      <c r="G290" s="342"/>
      <c r="H290" s="315"/>
    </row>
    <row r="291" spans="1:8" ht="38.25">
      <c r="A291" s="459"/>
      <c r="B291" s="305" t="s">
        <v>1346</v>
      </c>
      <c r="C291" s="305" t="s">
        <v>219</v>
      </c>
      <c r="D291" s="131"/>
      <c r="E291" s="305" t="s">
        <v>3046</v>
      </c>
      <c r="F291" s="179"/>
      <c r="G291" s="342"/>
      <c r="H291" s="315"/>
    </row>
    <row r="292" spans="1:8" ht="42.75" customHeight="1">
      <c r="A292" s="459"/>
      <c r="B292" s="305" t="s">
        <v>1335</v>
      </c>
      <c r="C292" s="305" t="s">
        <v>1367</v>
      </c>
      <c r="D292" s="346"/>
      <c r="E292" s="305" t="s">
        <v>3043</v>
      </c>
      <c r="F292" s="179"/>
      <c r="G292" s="342"/>
      <c r="H292" s="315"/>
    </row>
    <row r="293" spans="1:8" ht="51">
      <c r="A293" s="459"/>
      <c r="B293" s="305" t="s">
        <v>1343</v>
      </c>
      <c r="C293" s="305" t="s">
        <v>1176</v>
      </c>
      <c r="D293" s="131"/>
      <c r="E293" s="305" t="s">
        <v>3047</v>
      </c>
      <c r="F293" s="179"/>
      <c r="G293" s="342"/>
      <c r="H293" s="315"/>
    </row>
    <row r="294" spans="1:8" ht="76.5">
      <c r="A294" s="459"/>
      <c r="B294" s="305" t="s">
        <v>1328</v>
      </c>
      <c r="C294" s="305" t="s">
        <v>1367</v>
      </c>
      <c r="D294" s="346"/>
      <c r="E294" s="305" t="s">
        <v>3043</v>
      </c>
      <c r="F294" s="179"/>
      <c r="G294" s="342"/>
      <c r="H294" s="315"/>
    </row>
    <row r="295" spans="1:8" ht="51">
      <c r="A295" s="459"/>
      <c r="B295" s="305" t="s">
        <v>1339</v>
      </c>
      <c r="C295" s="305" t="s">
        <v>1176</v>
      </c>
      <c r="D295" s="131"/>
      <c r="E295" s="305" t="s">
        <v>3048</v>
      </c>
      <c r="F295" s="179"/>
      <c r="G295" s="342"/>
      <c r="H295" s="315"/>
    </row>
    <row r="296" spans="1:8" ht="76.5">
      <c r="A296" s="459"/>
      <c r="B296" s="305" t="s">
        <v>3049</v>
      </c>
      <c r="C296" s="305" t="s">
        <v>1367</v>
      </c>
      <c r="D296" s="346"/>
      <c r="E296" s="305" t="s">
        <v>3043</v>
      </c>
      <c r="F296" s="179"/>
      <c r="G296" s="342"/>
      <c r="H296" s="315"/>
    </row>
    <row r="297" spans="1:8" ht="38.25">
      <c r="A297" s="459"/>
      <c r="B297" s="305" t="s">
        <v>3343</v>
      </c>
      <c r="C297" s="305" t="s">
        <v>1176</v>
      </c>
      <c r="D297" s="131"/>
      <c r="E297" s="305" t="s">
        <v>3050</v>
      </c>
      <c r="F297" s="179"/>
      <c r="G297" s="342"/>
      <c r="H297" s="315"/>
    </row>
    <row r="298" spans="1:8" ht="38.25">
      <c r="A298" s="459"/>
      <c r="B298" s="305" t="s">
        <v>3051</v>
      </c>
      <c r="C298" s="305" t="s">
        <v>1172</v>
      </c>
      <c r="D298" s="131"/>
      <c r="E298" s="305" t="s">
        <v>3052</v>
      </c>
      <c r="F298" s="179"/>
      <c r="G298" s="342"/>
      <c r="H298" s="315"/>
    </row>
    <row r="299" spans="1:8" ht="25.5">
      <c r="A299" s="459"/>
      <c r="B299" s="305" t="s">
        <v>1332</v>
      </c>
      <c r="C299" s="305" t="s">
        <v>1172</v>
      </c>
      <c r="D299" s="131"/>
      <c r="E299" s="305" t="s">
        <v>3053</v>
      </c>
      <c r="F299" s="179"/>
      <c r="G299" s="342"/>
      <c r="H299" s="315"/>
    </row>
    <row r="300" spans="1:8" ht="38.25">
      <c r="A300" s="459"/>
      <c r="B300" s="305" t="s">
        <v>1334</v>
      </c>
      <c r="C300" s="305" t="s">
        <v>1325</v>
      </c>
      <c r="D300" s="131"/>
      <c r="E300" s="305" t="s">
        <v>3054</v>
      </c>
      <c r="F300" s="179"/>
      <c r="G300" s="342"/>
      <c r="H300" s="315"/>
    </row>
    <row r="301" spans="1:8" ht="51">
      <c r="A301" s="459"/>
      <c r="B301" s="305" t="s">
        <v>1330</v>
      </c>
      <c r="C301" s="305" t="s">
        <v>1325</v>
      </c>
      <c r="D301" s="131"/>
      <c r="E301" s="305" t="s">
        <v>1331</v>
      </c>
      <c r="F301" s="179"/>
      <c r="G301" s="342"/>
      <c r="H301" s="315"/>
    </row>
    <row r="302" spans="1:8">
      <c r="A302" s="459"/>
      <c r="B302" s="305" t="s">
        <v>3009</v>
      </c>
      <c r="C302" s="305" t="s">
        <v>1172</v>
      </c>
      <c r="D302" s="131"/>
      <c r="E302" s="305" t="s">
        <v>3009</v>
      </c>
      <c r="F302" s="179"/>
      <c r="G302" s="342"/>
      <c r="H302" s="315"/>
    </row>
    <row r="303" spans="1:8" ht="25.5">
      <c r="A303" s="459"/>
      <c r="B303" s="305" t="s">
        <v>1340</v>
      </c>
      <c r="C303" s="305" t="s">
        <v>1172</v>
      </c>
      <c r="D303" s="131"/>
      <c r="E303" s="305" t="s">
        <v>3055</v>
      </c>
      <c r="F303" s="179"/>
      <c r="G303" s="342"/>
      <c r="H303" s="315"/>
    </row>
    <row r="304" spans="1:8">
      <c r="A304" s="459"/>
      <c r="B304" s="305" t="s">
        <v>1327</v>
      </c>
      <c r="C304" s="305" t="s">
        <v>1176</v>
      </c>
      <c r="D304" s="131"/>
      <c r="E304" s="305" t="s">
        <v>3056</v>
      </c>
      <c r="F304" s="306">
        <v>1</v>
      </c>
      <c r="G304" s="342"/>
      <c r="H304" s="315"/>
    </row>
    <row r="305" spans="1:8">
      <c r="A305" s="459"/>
      <c r="B305" s="305" t="s">
        <v>1338</v>
      </c>
      <c r="C305" s="305" t="s">
        <v>1172</v>
      </c>
      <c r="D305" s="131"/>
      <c r="E305" s="305" t="s">
        <v>3057</v>
      </c>
      <c r="F305" s="179"/>
      <c r="G305" s="342"/>
      <c r="H305" s="315"/>
    </row>
    <row r="306" spans="1:8">
      <c r="A306" s="459"/>
      <c r="B306" s="305" t="s">
        <v>1405</v>
      </c>
      <c r="C306" s="305" t="s">
        <v>1176</v>
      </c>
      <c r="D306" s="131"/>
      <c r="E306" s="305" t="s">
        <v>3058</v>
      </c>
      <c r="F306" s="179"/>
      <c r="G306" s="342"/>
      <c r="H306" s="315"/>
    </row>
    <row r="307" spans="1:8" ht="38.25">
      <c r="A307" s="459"/>
      <c r="B307" s="305" t="s">
        <v>3059</v>
      </c>
      <c r="C307" s="305" t="s">
        <v>1325</v>
      </c>
      <c r="D307" s="131"/>
      <c r="E307" s="305" t="s">
        <v>3060</v>
      </c>
      <c r="F307" s="306">
        <v>1</v>
      </c>
      <c r="G307" s="342"/>
      <c r="H307" s="315"/>
    </row>
    <row r="308" spans="1:8" ht="38.25">
      <c r="A308" s="459"/>
      <c r="B308" s="305" t="s">
        <v>3061</v>
      </c>
      <c r="C308" s="305" t="s">
        <v>1172</v>
      </c>
      <c r="D308" s="131"/>
      <c r="E308" s="305" t="s">
        <v>3062</v>
      </c>
      <c r="F308" s="179"/>
      <c r="G308" s="342"/>
      <c r="H308" s="315"/>
    </row>
    <row r="309" spans="1:8" ht="38.25">
      <c r="A309" s="459"/>
      <c r="B309" s="305" t="s">
        <v>2911</v>
      </c>
      <c r="C309" s="305" t="s">
        <v>1367</v>
      </c>
      <c r="D309" s="131"/>
      <c r="E309" s="305" t="s">
        <v>3063</v>
      </c>
      <c r="F309" s="179"/>
      <c r="G309" s="342"/>
      <c r="H309" s="315"/>
    </row>
    <row r="310" spans="1:8" ht="25.5">
      <c r="A310" s="459"/>
      <c r="B310" s="305" t="s">
        <v>2822</v>
      </c>
      <c r="C310" s="305" t="s">
        <v>1325</v>
      </c>
      <c r="D310" s="131"/>
      <c r="E310" s="305" t="s">
        <v>3064</v>
      </c>
      <c r="F310" s="179"/>
      <c r="G310" s="342"/>
      <c r="H310" s="315"/>
    </row>
    <row r="311" spans="1:8" ht="25.5">
      <c r="A311" s="459"/>
      <c r="B311" s="305" t="s">
        <v>3065</v>
      </c>
      <c r="C311" s="305" t="s">
        <v>1172</v>
      </c>
      <c r="D311" s="131"/>
      <c r="E311" s="305" t="s">
        <v>3066</v>
      </c>
      <c r="F311" s="179"/>
      <c r="G311" s="342"/>
      <c r="H311" s="315"/>
    </row>
    <row r="312" spans="1:8" ht="25.5">
      <c r="A312" s="459"/>
      <c r="B312" s="305" t="s">
        <v>3067</v>
      </c>
      <c r="C312" s="305" t="s">
        <v>1172</v>
      </c>
      <c r="D312" s="131"/>
      <c r="E312" s="305" t="s">
        <v>3068</v>
      </c>
      <c r="F312" s="179"/>
      <c r="G312" s="342"/>
      <c r="H312" s="315"/>
    </row>
    <row r="313" spans="1:8" ht="25.5">
      <c r="A313" s="459"/>
      <c r="B313" s="305" t="s">
        <v>2628</v>
      </c>
      <c r="C313" s="305" t="s">
        <v>1172</v>
      </c>
      <c r="D313" s="131"/>
      <c r="E313" s="305" t="s">
        <v>3069</v>
      </c>
      <c r="F313" s="179"/>
      <c r="G313" s="342"/>
      <c r="H313" s="315"/>
    </row>
    <row r="314" spans="1:8" ht="51">
      <c r="A314" s="459"/>
      <c r="B314" s="305" t="s">
        <v>2828</v>
      </c>
      <c r="C314" s="305" t="s">
        <v>1172</v>
      </c>
      <c r="D314" s="131"/>
      <c r="E314" s="305" t="s">
        <v>3070</v>
      </c>
      <c r="F314" s="179"/>
      <c r="G314" s="342"/>
      <c r="H314" s="315"/>
    </row>
    <row r="315" spans="1:8" ht="25.5">
      <c r="A315" s="459"/>
      <c r="B315" s="305" t="s">
        <v>2841</v>
      </c>
      <c r="C315" s="305" t="s">
        <v>1172</v>
      </c>
      <c r="D315" s="131"/>
      <c r="E315" s="305" t="s">
        <v>3071</v>
      </c>
      <c r="F315" s="179"/>
      <c r="G315" s="342"/>
      <c r="H315" s="315"/>
    </row>
    <row r="316" spans="1:8" ht="102">
      <c r="A316" s="459"/>
      <c r="B316" s="305" t="s">
        <v>2771</v>
      </c>
      <c r="C316" s="305" t="s">
        <v>1172</v>
      </c>
      <c r="D316" s="346"/>
      <c r="E316" s="305" t="s">
        <v>3344</v>
      </c>
      <c r="F316" s="179"/>
      <c r="G316" s="342"/>
      <c r="H316" s="315"/>
    </row>
    <row r="317" spans="1:8" ht="38.25">
      <c r="A317" s="459"/>
      <c r="B317" s="305" t="s">
        <v>3072</v>
      </c>
      <c r="C317" s="305" t="s">
        <v>1176</v>
      </c>
      <c r="D317" s="131"/>
      <c r="E317" s="305" t="s">
        <v>3073</v>
      </c>
      <c r="F317" s="306">
        <v>1</v>
      </c>
      <c r="G317" s="342"/>
      <c r="H317" s="315"/>
    </row>
    <row r="318" spans="1:8" ht="25.5">
      <c r="A318" s="459"/>
      <c r="B318" s="305" t="s">
        <v>3074</v>
      </c>
      <c r="C318" s="305" t="s">
        <v>1176</v>
      </c>
      <c r="D318" s="131"/>
      <c r="E318" s="305" t="s">
        <v>3075</v>
      </c>
      <c r="F318" s="179"/>
      <c r="G318" s="342"/>
      <c r="H318" s="315"/>
    </row>
    <row r="319" spans="1:8" ht="51.75" thickBot="1">
      <c r="A319" s="460"/>
      <c r="B319" s="307" t="s">
        <v>3076</v>
      </c>
      <c r="C319" s="307" t="s">
        <v>1325</v>
      </c>
      <c r="D319" s="312"/>
      <c r="E319" s="307" t="s">
        <v>3077</v>
      </c>
      <c r="F319" s="347"/>
      <c r="G319" s="343"/>
      <c r="H319" s="317"/>
    </row>
    <row r="320" spans="1:8">
      <c r="A320" s="458" t="s">
        <v>3345</v>
      </c>
      <c r="B320" s="304" t="s">
        <v>3078</v>
      </c>
      <c r="C320" s="304" t="s">
        <v>219</v>
      </c>
      <c r="D320" s="318"/>
      <c r="E320" s="319" t="s">
        <v>3079</v>
      </c>
      <c r="F320" s="179">
        <v>1</v>
      </c>
      <c r="G320" s="341"/>
      <c r="H320" s="314"/>
    </row>
    <row r="321" spans="1:8">
      <c r="A321" s="459"/>
      <c r="B321" s="305" t="s">
        <v>2953</v>
      </c>
      <c r="C321" s="305" t="s">
        <v>2977</v>
      </c>
      <c r="D321" s="131"/>
      <c r="E321" s="321" t="s">
        <v>3080</v>
      </c>
      <c r="F321" s="179">
        <v>1</v>
      </c>
      <c r="G321" s="342"/>
      <c r="H321" s="315"/>
    </row>
    <row r="322" spans="1:8">
      <c r="A322" s="459"/>
      <c r="B322" s="305" t="s">
        <v>2956</v>
      </c>
      <c r="C322" s="305" t="s">
        <v>2957</v>
      </c>
      <c r="D322" s="131"/>
      <c r="E322" s="321" t="s">
        <v>3081</v>
      </c>
      <c r="F322" s="179"/>
      <c r="G322" s="342"/>
      <c r="H322" s="315"/>
    </row>
    <row r="323" spans="1:8">
      <c r="A323" s="459"/>
      <c r="B323" s="305" t="s">
        <v>2965</v>
      </c>
      <c r="C323" s="305" t="s">
        <v>219</v>
      </c>
      <c r="D323" s="131"/>
      <c r="E323" s="321" t="s">
        <v>2968</v>
      </c>
      <c r="F323" s="179"/>
      <c r="G323" s="342"/>
      <c r="H323" s="315"/>
    </row>
    <row r="324" spans="1:8">
      <c r="A324" s="459"/>
      <c r="B324" s="305" t="s">
        <v>2967</v>
      </c>
      <c r="C324" s="305" t="s">
        <v>219</v>
      </c>
      <c r="D324" s="131"/>
      <c r="E324" s="321" t="s">
        <v>2966</v>
      </c>
      <c r="F324" s="179">
        <v>1</v>
      </c>
      <c r="G324" s="342"/>
      <c r="H324" s="315"/>
    </row>
    <row r="325" spans="1:8">
      <c r="A325" s="459"/>
      <c r="B325" s="305" t="s">
        <v>2969</v>
      </c>
      <c r="C325" s="305" t="s">
        <v>219</v>
      </c>
      <c r="D325" s="131"/>
      <c r="E325" s="321" t="s">
        <v>2970</v>
      </c>
      <c r="F325" s="179">
        <v>1</v>
      </c>
      <c r="G325" s="342"/>
      <c r="H325" s="315"/>
    </row>
    <row r="326" spans="1:8">
      <c r="A326" s="459"/>
      <c r="B326" s="305" t="s">
        <v>2971</v>
      </c>
      <c r="C326" s="305" t="s">
        <v>3082</v>
      </c>
      <c r="D326" s="131"/>
      <c r="E326" s="321" t="s">
        <v>2972</v>
      </c>
      <c r="F326" s="179">
        <v>1</v>
      </c>
      <c r="G326" s="342"/>
      <c r="H326" s="315"/>
    </row>
    <row r="327" spans="1:8">
      <c r="A327" s="459"/>
      <c r="B327" s="305" t="s">
        <v>2973</v>
      </c>
      <c r="C327" s="305" t="s">
        <v>2974</v>
      </c>
      <c r="D327" s="131"/>
      <c r="E327" s="321" t="s">
        <v>2975</v>
      </c>
      <c r="F327" s="179"/>
      <c r="G327" s="342"/>
      <c r="H327" s="315"/>
    </row>
    <row r="328" spans="1:8">
      <c r="A328" s="459"/>
      <c r="B328" s="305" t="s">
        <v>3083</v>
      </c>
      <c r="C328" s="305" t="s">
        <v>3082</v>
      </c>
      <c r="D328" s="131"/>
      <c r="E328" s="321" t="s">
        <v>3084</v>
      </c>
      <c r="F328" s="179"/>
      <c r="G328" s="342"/>
      <c r="H328" s="315"/>
    </row>
    <row r="329" spans="1:8">
      <c r="A329" s="459"/>
      <c r="B329" s="305" t="s">
        <v>3085</v>
      </c>
      <c r="C329" s="305" t="s">
        <v>1172</v>
      </c>
      <c r="D329" s="131"/>
      <c r="E329" s="321" t="s">
        <v>3084</v>
      </c>
      <c r="F329" s="179"/>
      <c r="G329" s="342"/>
      <c r="H329" s="315"/>
    </row>
    <row r="330" spans="1:8">
      <c r="A330" s="459"/>
      <c r="B330" s="305" t="s">
        <v>2983</v>
      </c>
      <c r="C330" s="305" t="s">
        <v>3082</v>
      </c>
      <c r="D330" s="131"/>
      <c r="E330" s="321" t="s">
        <v>250</v>
      </c>
      <c r="F330" s="179">
        <v>1</v>
      </c>
      <c r="G330" s="342"/>
      <c r="H330" s="315"/>
    </row>
    <row r="331" spans="1:8" ht="30">
      <c r="A331" s="459"/>
      <c r="B331" s="305" t="s">
        <v>287</v>
      </c>
      <c r="C331" s="305" t="s">
        <v>1367</v>
      </c>
      <c r="D331" s="131"/>
      <c r="E331" s="326" t="s">
        <v>3086</v>
      </c>
      <c r="F331" s="179">
        <v>1</v>
      </c>
      <c r="G331" s="342"/>
      <c r="H331" s="315"/>
    </row>
    <row r="332" spans="1:8">
      <c r="A332" s="459"/>
      <c r="B332" s="305" t="s">
        <v>3005</v>
      </c>
      <c r="C332" s="305" t="s">
        <v>2957</v>
      </c>
      <c r="D332" s="131"/>
      <c r="E332" s="326" t="s">
        <v>3087</v>
      </c>
      <c r="F332" s="179"/>
      <c r="G332" s="342"/>
      <c r="H332" s="315"/>
    </row>
    <row r="333" spans="1:8">
      <c r="A333" s="459"/>
      <c r="B333" s="305" t="s">
        <v>3007</v>
      </c>
      <c r="C333" s="305" t="s">
        <v>1172</v>
      </c>
      <c r="D333" s="131"/>
      <c r="E333" s="326" t="s">
        <v>3088</v>
      </c>
      <c r="F333" s="179"/>
      <c r="G333" s="342"/>
      <c r="H333" s="315"/>
    </row>
    <row r="334" spans="1:8">
      <c r="A334" s="459"/>
      <c r="B334" s="305" t="s">
        <v>3089</v>
      </c>
      <c r="C334" s="305" t="s">
        <v>1176</v>
      </c>
      <c r="D334" s="131"/>
      <c r="E334" s="326" t="s">
        <v>3090</v>
      </c>
      <c r="F334" s="179"/>
      <c r="G334" s="342"/>
      <c r="H334" s="315"/>
    </row>
    <row r="335" spans="1:8">
      <c r="A335" s="459"/>
      <c r="B335" s="305" t="s">
        <v>3091</v>
      </c>
      <c r="C335" s="305" t="s">
        <v>2957</v>
      </c>
      <c r="D335" s="131"/>
      <c r="E335" s="326" t="s">
        <v>3092</v>
      </c>
      <c r="F335" s="179">
        <v>1</v>
      </c>
      <c r="G335" s="342"/>
      <c r="H335" s="315"/>
    </row>
    <row r="336" spans="1:8">
      <c r="A336" s="459"/>
      <c r="B336" s="305" t="s">
        <v>3093</v>
      </c>
      <c r="C336" s="305" t="s">
        <v>1176</v>
      </c>
      <c r="D336" s="131"/>
      <c r="E336" s="326" t="s">
        <v>3094</v>
      </c>
      <c r="F336" s="179">
        <v>1</v>
      </c>
      <c r="G336" s="342"/>
      <c r="H336" s="315"/>
    </row>
    <row r="337" spans="1:8">
      <c r="A337" s="459"/>
      <c r="B337" s="305" t="s">
        <v>3095</v>
      </c>
      <c r="C337" s="305" t="s">
        <v>2981</v>
      </c>
      <c r="D337" s="131"/>
      <c r="E337" s="326" t="s">
        <v>3096</v>
      </c>
      <c r="F337" s="179">
        <v>1</v>
      </c>
      <c r="G337" s="342"/>
      <c r="H337" s="315"/>
    </row>
    <row r="338" spans="1:8">
      <c r="A338" s="459"/>
      <c r="B338" s="305" t="s">
        <v>3097</v>
      </c>
      <c r="C338" s="305" t="s">
        <v>2957</v>
      </c>
      <c r="D338" s="131"/>
      <c r="E338" s="326" t="s">
        <v>3098</v>
      </c>
      <c r="F338" s="179"/>
      <c r="G338" s="342"/>
      <c r="H338" s="315"/>
    </row>
    <row r="339" spans="1:8">
      <c r="A339" s="459"/>
      <c r="B339" s="305" t="s">
        <v>3099</v>
      </c>
      <c r="C339" s="305" t="s">
        <v>2957</v>
      </c>
      <c r="D339" s="131"/>
      <c r="E339" s="326" t="s">
        <v>3100</v>
      </c>
      <c r="F339" s="179"/>
      <c r="G339" s="342"/>
      <c r="H339" s="315"/>
    </row>
    <row r="340" spans="1:8">
      <c r="A340" s="459"/>
      <c r="B340" s="305" t="s">
        <v>3101</v>
      </c>
      <c r="C340" s="305" t="s">
        <v>1176</v>
      </c>
      <c r="D340" s="131"/>
      <c r="E340" s="326" t="s">
        <v>3102</v>
      </c>
      <c r="F340" s="179">
        <v>1</v>
      </c>
      <c r="G340" s="342"/>
      <c r="H340" s="315"/>
    </row>
    <row r="341" spans="1:8">
      <c r="A341" s="459"/>
      <c r="B341" s="305" t="s">
        <v>3103</v>
      </c>
      <c r="C341" s="305" t="s">
        <v>1176</v>
      </c>
      <c r="D341" s="131"/>
      <c r="E341" s="326" t="s">
        <v>3104</v>
      </c>
      <c r="F341" s="179">
        <v>1</v>
      </c>
      <c r="G341" s="342"/>
      <c r="H341" s="315"/>
    </row>
    <row r="342" spans="1:8">
      <c r="A342" s="459"/>
      <c r="B342" s="305" t="s">
        <v>3105</v>
      </c>
      <c r="C342" s="305" t="s">
        <v>1176</v>
      </c>
      <c r="D342" s="131"/>
      <c r="E342" s="326" t="s">
        <v>3106</v>
      </c>
      <c r="F342" s="179">
        <v>1</v>
      </c>
      <c r="G342" s="342"/>
      <c r="H342" s="315"/>
    </row>
    <row r="343" spans="1:8">
      <c r="A343" s="459"/>
      <c r="B343" s="305" t="s">
        <v>3107</v>
      </c>
      <c r="C343" s="305" t="s">
        <v>2981</v>
      </c>
      <c r="D343" s="131"/>
      <c r="E343" s="326" t="s">
        <v>3108</v>
      </c>
      <c r="F343" s="179">
        <v>1</v>
      </c>
      <c r="G343" s="342"/>
      <c r="H343" s="315"/>
    </row>
    <row r="344" spans="1:8">
      <c r="A344" s="459"/>
      <c r="B344" s="305" t="s">
        <v>3109</v>
      </c>
      <c r="C344" s="305" t="s">
        <v>2957</v>
      </c>
      <c r="D344" s="131"/>
      <c r="E344" s="326" t="s">
        <v>3110</v>
      </c>
      <c r="F344" s="179"/>
      <c r="G344" s="342"/>
      <c r="H344" s="315"/>
    </row>
    <row r="345" spans="1:8">
      <c r="A345" s="459"/>
      <c r="B345" s="305" t="s">
        <v>3111</v>
      </c>
      <c r="C345" s="305" t="s">
        <v>2957</v>
      </c>
      <c r="D345" s="131"/>
      <c r="E345" s="326" t="s">
        <v>3112</v>
      </c>
      <c r="F345" s="179"/>
      <c r="G345" s="342"/>
      <c r="H345" s="315"/>
    </row>
    <row r="346" spans="1:8">
      <c r="A346" s="459"/>
      <c r="B346" s="305" t="s">
        <v>3113</v>
      </c>
      <c r="C346" s="305" t="s">
        <v>1176</v>
      </c>
      <c r="D346" s="131"/>
      <c r="E346" s="326" t="s">
        <v>3114</v>
      </c>
      <c r="F346" s="179"/>
      <c r="G346" s="342"/>
      <c r="H346" s="315"/>
    </row>
    <row r="347" spans="1:8" ht="30">
      <c r="A347" s="459"/>
      <c r="B347" s="305" t="s">
        <v>3115</v>
      </c>
      <c r="C347" s="305" t="s">
        <v>1176</v>
      </c>
      <c r="D347" s="131"/>
      <c r="E347" s="326" t="s">
        <v>3116</v>
      </c>
      <c r="F347" s="179"/>
      <c r="G347" s="342"/>
      <c r="H347" s="315"/>
    </row>
    <row r="348" spans="1:8">
      <c r="A348" s="459"/>
      <c r="B348" s="305" t="s">
        <v>3117</v>
      </c>
      <c r="C348" s="305" t="s">
        <v>1176</v>
      </c>
      <c r="D348" s="131"/>
      <c r="E348" s="326" t="s">
        <v>3118</v>
      </c>
      <c r="F348" s="179"/>
      <c r="G348" s="342"/>
      <c r="H348" s="315"/>
    </row>
    <row r="349" spans="1:8" ht="15.75" thickBot="1">
      <c r="A349" s="460"/>
      <c r="B349" s="307" t="s">
        <v>3119</v>
      </c>
      <c r="C349" s="307" t="s">
        <v>1176</v>
      </c>
      <c r="D349" s="312"/>
      <c r="E349" s="327" t="s">
        <v>3120</v>
      </c>
      <c r="F349" s="179">
        <v>1</v>
      </c>
      <c r="G349" s="343"/>
      <c r="H349" s="317"/>
    </row>
    <row r="350" spans="1:8" ht="30">
      <c r="A350" s="458" t="s">
        <v>3346</v>
      </c>
      <c r="B350" s="304" t="s">
        <v>1409</v>
      </c>
      <c r="C350" s="304" t="s">
        <v>1172</v>
      </c>
      <c r="D350" s="318"/>
      <c r="E350" s="325" t="s">
        <v>3121</v>
      </c>
      <c r="F350" s="345"/>
      <c r="G350" s="341"/>
      <c r="H350" s="314"/>
    </row>
    <row r="351" spans="1:8">
      <c r="A351" s="459"/>
      <c r="B351" s="305" t="s">
        <v>1386</v>
      </c>
      <c r="C351" s="305" t="s">
        <v>1172</v>
      </c>
      <c r="D351" s="131"/>
      <c r="E351" s="326" t="s">
        <v>3122</v>
      </c>
      <c r="F351" s="179"/>
      <c r="G351" s="342"/>
      <c r="H351" s="315"/>
    </row>
    <row r="352" spans="1:8" ht="45">
      <c r="A352" s="459"/>
      <c r="B352" s="305" t="s">
        <v>3123</v>
      </c>
      <c r="C352" s="305" t="s">
        <v>1325</v>
      </c>
      <c r="D352" s="131"/>
      <c r="E352" s="326" t="s">
        <v>3124</v>
      </c>
      <c r="F352" s="179"/>
      <c r="G352" s="342"/>
      <c r="H352" s="315"/>
    </row>
    <row r="353" spans="1:8" ht="30">
      <c r="A353" s="459"/>
      <c r="B353" s="305" t="s">
        <v>3125</v>
      </c>
      <c r="C353" s="305" t="s">
        <v>1176</v>
      </c>
      <c r="D353" s="131"/>
      <c r="E353" s="326" t="s">
        <v>3126</v>
      </c>
      <c r="F353" s="179"/>
      <c r="G353" s="342"/>
      <c r="H353" s="315"/>
    </row>
    <row r="354" spans="1:8" ht="45">
      <c r="A354" s="459"/>
      <c r="B354" s="305" t="s">
        <v>2628</v>
      </c>
      <c r="C354" s="305" t="s">
        <v>1172</v>
      </c>
      <c r="D354" s="131"/>
      <c r="E354" s="326" t="s">
        <v>3127</v>
      </c>
      <c r="F354" s="179"/>
      <c r="G354" s="342"/>
      <c r="H354" s="315"/>
    </row>
    <row r="355" spans="1:8" ht="30">
      <c r="A355" s="459"/>
      <c r="B355" s="305" t="s">
        <v>1329</v>
      </c>
      <c r="C355" s="305" t="s">
        <v>1172</v>
      </c>
      <c r="D355" s="131"/>
      <c r="E355" s="326" t="s">
        <v>3128</v>
      </c>
      <c r="F355" s="179"/>
      <c r="G355" s="342"/>
      <c r="H355" s="315"/>
    </row>
    <row r="356" spans="1:8" ht="30">
      <c r="A356" s="459"/>
      <c r="B356" s="305" t="s">
        <v>1410</v>
      </c>
      <c r="C356" s="305" t="s">
        <v>1172</v>
      </c>
      <c r="D356" s="131"/>
      <c r="E356" s="326" t="s">
        <v>3129</v>
      </c>
      <c r="F356" s="179"/>
      <c r="G356" s="342"/>
      <c r="H356" s="315"/>
    </row>
    <row r="357" spans="1:8" ht="45">
      <c r="A357" s="459"/>
      <c r="B357" s="305" t="s">
        <v>287</v>
      </c>
      <c r="C357" s="305" t="s">
        <v>1325</v>
      </c>
      <c r="D357" s="131"/>
      <c r="E357" s="326" t="s">
        <v>3130</v>
      </c>
      <c r="F357" s="179"/>
      <c r="G357" s="342"/>
      <c r="H357" s="315"/>
    </row>
    <row r="358" spans="1:8" ht="15.75" thickBot="1">
      <c r="A358" s="460"/>
      <c r="B358" s="307" t="s">
        <v>1405</v>
      </c>
      <c r="C358" s="307" t="s">
        <v>1176</v>
      </c>
      <c r="D358" s="312"/>
      <c r="E358" s="327" t="s">
        <v>3131</v>
      </c>
      <c r="F358" s="347"/>
      <c r="G358" s="343"/>
      <c r="H358" s="317"/>
    </row>
    <row r="359" spans="1:8" ht="30">
      <c r="A359" s="335" t="s">
        <v>3347</v>
      </c>
      <c r="B359" s="304" t="s">
        <v>3132</v>
      </c>
      <c r="C359" s="304" t="s">
        <v>1325</v>
      </c>
      <c r="D359" s="318"/>
      <c r="E359" s="325" t="s">
        <v>3133</v>
      </c>
      <c r="F359" s="345"/>
      <c r="G359" s="341"/>
      <c r="H359" s="314"/>
    </row>
    <row r="360" spans="1:8" ht="30">
      <c r="A360" s="336"/>
      <c r="B360" s="305" t="s">
        <v>3134</v>
      </c>
      <c r="C360" s="305" t="s">
        <v>1367</v>
      </c>
      <c r="D360" s="131"/>
      <c r="E360" s="326" t="s">
        <v>3135</v>
      </c>
      <c r="F360" s="179">
        <v>1</v>
      </c>
      <c r="G360" s="342"/>
      <c r="H360" s="315"/>
    </row>
    <row r="361" spans="1:8" ht="60">
      <c r="A361" s="336"/>
      <c r="B361" s="305" t="s">
        <v>3136</v>
      </c>
      <c r="C361" s="305" t="s">
        <v>1172</v>
      </c>
      <c r="D361" s="131"/>
      <c r="E361" s="326" t="s">
        <v>3022</v>
      </c>
      <c r="F361" s="179"/>
      <c r="G361" s="342"/>
      <c r="H361" s="315"/>
    </row>
    <row r="362" spans="1:8" ht="30">
      <c r="A362" s="336"/>
      <c r="B362" s="305" t="s">
        <v>3137</v>
      </c>
      <c r="C362" s="305" t="s">
        <v>1176</v>
      </c>
      <c r="D362" s="131"/>
      <c r="E362" s="326" t="s">
        <v>3138</v>
      </c>
      <c r="F362" s="179">
        <v>1</v>
      </c>
      <c r="G362" s="342"/>
      <c r="H362" s="315"/>
    </row>
    <row r="363" spans="1:8" ht="30">
      <c r="A363" s="336"/>
      <c r="B363" s="305" t="s">
        <v>3139</v>
      </c>
      <c r="C363" s="305" t="s">
        <v>1325</v>
      </c>
      <c r="D363" s="131"/>
      <c r="E363" s="326" t="s">
        <v>3140</v>
      </c>
      <c r="F363" s="179">
        <v>1</v>
      </c>
      <c r="G363" s="342"/>
      <c r="H363" s="315"/>
    </row>
    <row r="364" spans="1:8">
      <c r="A364" s="336"/>
      <c r="B364" s="305" t="s">
        <v>3141</v>
      </c>
      <c r="C364" s="305" t="s">
        <v>1172</v>
      </c>
      <c r="D364" s="131"/>
      <c r="E364" s="326" t="s">
        <v>3142</v>
      </c>
      <c r="F364" s="179">
        <v>1</v>
      </c>
      <c r="G364" s="342"/>
      <c r="H364" s="315"/>
    </row>
    <row r="365" spans="1:8" ht="30">
      <c r="A365" s="336"/>
      <c r="B365" s="305" t="s">
        <v>3143</v>
      </c>
      <c r="C365" s="305" t="s">
        <v>1325</v>
      </c>
      <c r="D365" s="131"/>
      <c r="E365" s="326" t="s">
        <v>3144</v>
      </c>
      <c r="F365" s="179">
        <v>1</v>
      </c>
      <c r="G365" s="342"/>
      <c r="H365" s="315"/>
    </row>
    <row r="366" spans="1:8">
      <c r="A366" s="336"/>
      <c r="B366" s="305" t="s">
        <v>3145</v>
      </c>
      <c r="C366" s="305" t="s">
        <v>1176</v>
      </c>
      <c r="D366" s="131"/>
      <c r="E366" s="326" t="s">
        <v>3146</v>
      </c>
      <c r="F366" s="179">
        <v>1</v>
      </c>
      <c r="G366" s="342"/>
      <c r="H366" s="315"/>
    </row>
    <row r="367" spans="1:8">
      <c r="A367" s="336"/>
      <c r="B367" s="305" t="s">
        <v>3147</v>
      </c>
      <c r="C367" s="305" t="s">
        <v>1172</v>
      </c>
      <c r="D367" s="131"/>
      <c r="E367" s="326" t="s">
        <v>3148</v>
      </c>
      <c r="F367" s="179">
        <v>1</v>
      </c>
      <c r="G367" s="342"/>
      <c r="H367" s="315"/>
    </row>
    <row r="368" spans="1:8" ht="15.75" thickBot="1">
      <c r="A368" s="337"/>
      <c r="B368" s="307" t="s">
        <v>3149</v>
      </c>
      <c r="C368" s="307" t="s">
        <v>1176</v>
      </c>
      <c r="D368" s="312"/>
      <c r="E368" s="327" t="s">
        <v>3150</v>
      </c>
      <c r="F368" s="179">
        <v>1</v>
      </c>
      <c r="G368" s="343"/>
      <c r="H368" s="317"/>
    </row>
    <row r="369" spans="1:8">
      <c r="A369" s="458" t="s">
        <v>3348</v>
      </c>
      <c r="B369" s="304" t="s">
        <v>3151</v>
      </c>
      <c r="C369" s="304" t="s">
        <v>1176</v>
      </c>
      <c r="D369" s="318"/>
      <c r="E369" s="319" t="s">
        <v>3152</v>
      </c>
      <c r="F369" s="345"/>
      <c r="G369" s="341"/>
      <c r="H369" s="314"/>
    </row>
    <row r="370" spans="1:8">
      <c r="A370" s="459"/>
      <c r="B370" s="305" t="s">
        <v>3153</v>
      </c>
      <c r="C370" s="305" t="s">
        <v>1176</v>
      </c>
      <c r="D370" s="131"/>
      <c r="E370" s="305" t="s">
        <v>3154</v>
      </c>
      <c r="F370" s="179">
        <v>1</v>
      </c>
      <c r="G370" s="342"/>
      <c r="H370" s="315"/>
    </row>
    <row r="371" spans="1:8">
      <c r="A371" s="459"/>
      <c r="B371" s="305" t="s">
        <v>3155</v>
      </c>
      <c r="C371" s="305" t="s">
        <v>1172</v>
      </c>
      <c r="D371" s="131"/>
      <c r="E371" s="321" t="s">
        <v>3156</v>
      </c>
      <c r="F371" s="179">
        <v>1</v>
      </c>
      <c r="G371" s="342"/>
      <c r="H371" s="315"/>
    </row>
    <row r="372" spans="1:8">
      <c r="A372" s="459"/>
      <c r="B372" s="305" t="s">
        <v>110</v>
      </c>
      <c r="C372" s="305" t="s">
        <v>1176</v>
      </c>
      <c r="D372" s="131"/>
      <c r="E372" s="321" t="s">
        <v>3157</v>
      </c>
      <c r="F372" s="179">
        <v>1</v>
      </c>
      <c r="G372" s="342"/>
      <c r="H372" s="315"/>
    </row>
    <row r="373" spans="1:8">
      <c r="A373" s="459"/>
      <c r="B373" s="305" t="s">
        <v>176</v>
      </c>
      <c r="C373" s="305" t="s">
        <v>1176</v>
      </c>
      <c r="D373" s="131"/>
      <c r="E373" s="321" t="s">
        <v>3158</v>
      </c>
      <c r="F373" s="179"/>
      <c r="G373" s="342"/>
      <c r="H373" s="315"/>
    </row>
    <row r="374" spans="1:8">
      <c r="A374" s="459"/>
      <c r="B374" s="305" t="s">
        <v>56</v>
      </c>
      <c r="C374" s="305" t="s">
        <v>1172</v>
      </c>
      <c r="D374" s="131"/>
      <c r="E374" s="321" t="s">
        <v>3159</v>
      </c>
      <c r="F374" s="179"/>
      <c r="G374" s="342"/>
      <c r="H374" s="315"/>
    </row>
    <row r="375" spans="1:8">
      <c r="A375" s="459"/>
      <c r="B375" s="305" t="s">
        <v>3160</v>
      </c>
      <c r="C375" s="305" t="s">
        <v>1176</v>
      </c>
      <c r="D375" s="131"/>
      <c r="E375" s="321" t="s">
        <v>3161</v>
      </c>
      <c r="F375" s="179">
        <v>1</v>
      </c>
      <c r="G375" s="342"/>
      <c r="H375" s="315"/>
    </row>
    <row r="376" spans="1:8" ht="15.75" thickBot="1">
      <c r="A376" s="460"/>
      <c r="B376" s="307" t="s">
        <v>3162</v>
      </c>
      <c r="C376" s="307" t="s">
        <v>1172</v>
      </c>
      <c r="D376" s="312"/>
      <c r="E376" s="323" t="s">
        <v>3163</v>
      </c>
      <c r="F376" s="179"/>
      <c r="G376" s="343"/>
      <c r="H376" s="317"/>
    </row>
    <row r="377" spans="1:8" ht="30">
      <c r="A377" s="458" t="s">
        <v>3349</v>
      </c>
      <c r="B377" s="304" t="s">
        <v>1357</v>
      </c>
      <c r="C377" s="304" t="s">
        <v>1172</v>
      </c>
      <c r="D377" s="318"/>
      <c r="E377" s="325" t="s">
        <v>2695</v>
      </c>
      <c r="F377" s="345">
        <v>1</v>
      </c>
      <c r="G377" s="341"/>
      <c r="H377" s="314"/>
    </row>
    <row r="378" spans="1:8" ht="45">
      <c r="A378" s="459"/>
      <c r="B378" s="305" t="s">
        <v>1400</v>
      </c>
      <c r="C378" s="305" t="s">
        <v>1367</v>
      </c>
      <c r="D378" s="131"/>
      <c r="E378" s="326" t="s">
        <v>3164</v>
      </c>
      <c r="F378" s="179"/>
      <c r="G378" s="342"/>
      <c r="H378" s="315"/>
    </row>
    <row r="379" spans="1:8" ht="45">
      <c r="A379" s="459"/>
      <c r="B379" s="305" t="s">
        <v>1365</v>
      </c>
      <c r="C379" s="305" t="s">
        <v>1172</v>
      </c>
      <c r="D379" s="131"/>
      <c r="E379" s="326" t="s">
        <v>3165</v>
      </c>
      <c r="F379" s="179">
        <v>1</v>
      </c>
      <c r="G379" s="342"/>
      <c r="H379" s="315"/>
    </row>
    <row r="380" spans="1:8" ht="30">
      <c r="A380" s="459"/>
      <c r="B380" s="305" t="s">
        <v>1358</v>
      </c>
      <c r="C380" s="305" t="s">
        <v>1172</v>
      </c>
      <c r="D380" s="131"/>
      <c r="E380" s="326" t="s">
        <v>3166</v>
      </c>
      <c r="F380" s="179"/>
      <c r="G380" s="342"/>
      <c r="H380" s="315"/>
    </row>
    <row r="381" spans="1:8" ht="30">
      <c r="A381" s="459"/>
      <c r="B381" s="305" t="s">
        <v>1414</v>
      </c>
      <c r="C381" s="305" t="s">
        <v>1172</v>
      </c>
      <c r="D381" s="131"/>
      <c r="E381" s="326" t="s">
        <v>3167</v>
      </c>
      <c r="F381" s="179"/>
      <c r="G381" s="342"/>
      <c r="H381" s="315"/>
    </row>
    <row r="382" spans="1:8" ht="30">
      <c r="A382" s="459"/>
      <c r="B382" s="305" t="s">
        <v>3168</v>
      </c>
      <c r="C382" s="305" t="s">
        <v>1172</v>
      </c>
      <c r="D382" s="131"/>
      <c r="E382" s="326" t="s">
        <v>3169</v>
      </c>
      <c r="F382" s="179"/>
      <c r="G382" s="342"/>
      <c r="H382" s="315"/>
    </row>
    <row r="383" spans="1:8" ht="30">
      <c r="A383" s="459"/>
      <c r="B383" s="305" t="s">
        <v>1364</v>
      </c>
      <c r="C383" s="305" t="s">
        <v>1172</v>
      </c>
      <c r="D383" s="131"/>
      <c r="E383" s="326" t="s">
        <v>3170</v>
      </c>
      <c r="F383" s="179"/>
      <c r="G383" s="342"/>
      <c r="H383" s="315"/>
    </row>
    <row r="384" spans="1:8" ht="45">
      <c r="A384" s="459"/>
      <c r="B384" s="305" t="s">
        <v>2645</v>
      </c>
      <c r="C384" s="305" t="s">
        <v>1172</v>
      </c>
      <c r="D384" s="131"/>
      <c r="E384" s="326" t="s">
        <v>3171</v>
      </c>
      <c r="F384" s="179">
        <v>1</v>
      </c>
      <c r="G384" s="342"/>
      <c r="H384" s="315"/>
    </row>
    <row r="385" spans="1:8" ht="30">
      <c r="A385" s="459"/>
      <c r="B385" s="305" t="s">
        <v>2647</v>
      </c>
      <c r="C385" s="305" t="s">
        <v>1172</v>
      </c>
      <c r="D385" s="131"/>
      <c r="E385" s="326" t="s">
        <v>3172</v>
      </c>
      <c r="F385" s="179"/>
      <c r="G385" s="342"/>
      <c r="H385" s="315"/>
    </row>
    <row r="386" spans="1:8" ht="45">
      <c r="A386" s="459"/>
      <c r="B386" s="305" t="s">
        <v>1409</v>
      </c>
      <c r="C386" s="305" t="s">
        <v>1367</v>
      </c>
      <c r="D386" s="131"/>
      <c r="E386" s="326" t="s">
        <v>3173</v>
      </c>
      <c r="F386" s="179"/>
      <c r="G386" s="342"/>
      <c r="H386" s="315"/>
    </row>
    <row r="387" spans="1:8" ht="60">
      <c r="A387" s="459"/>
      <c r="B387" s="305" t="s">
        <v>1402</v>
      </c>
      <c r="C387" s="305" t="s">
        <v>1367</v>
      </c>
      <c r="D387" s="131"/>
      <c r="E387" s="326" t="s">
        <v>3174</v>
      </c>
      <c r="F387" s="179"/>
      <c r="G387" s="342"/>
      <c r="H387" s="315"/>
    </row>
    <row r="388" spans="1:8" ht="30">
      <c r="A388" s="459"/>
      <c r="B388" s="305" t="s">
        <v>1376</v>
      </c>
      <c r="C388" s="305" t="s">
        <v>1172</v>
      </c>
      <c r="D388" s="131"/>
      <c r="E388" s="326" t="s">
        <v>1412</v>
      </c>
      <c r="F388" s="179">
        <v>1</v>
      </c>
      <c r="G388" s="342"/>
      <c r="H388" s="315"/>
    </row>
    <row r="389" spans="1:8" ht="30">
      <c r="A389" s="459"/>
      <c r="B389" s="305" t="s">
        <v>1418</v>
      </c>
      <c r="C389" s="305" t="s">
        <v>1176</v>
      </c>
      <c r="D389" s="131"/>
      <c r="E389" s="326" t="s">
        <v>3175</v>
      </c>
      <c r="F389" s="179"/>
      <c r="G389" s="342"/>
      <c r="H389" s="315"/>
    </row>
    <row r="390" spans="1:8" ht="30">
      <c r="A390" s="459"/>
      <c r="B390" s="305" t="s">
        <v>3176</v>
      </c>
      <c r="C390" s="305" t="s">
        <v>1172</v>
      </c>
      <c r="D390" s="131"/>
      <c r="E390" s="326" t="s">
        <v>3177</v>
      </c>
      <c r="F390" s="179"/>
      <c r="G390" s="342"/>
      <c r="H390" s="315"/>
    </row>
    <row r="391" spans="1:8" ht="60">
      <c r="A391" s="459"/>
      <c r="B391" s="305" t="s">
        <v>2886</v>
      </c>
      <c r="C391" s="305" t="s">
        <v>1172</v>
      </c>
      <c r="D391" s="131"/>
      <c r="E391" s="326" t="s">
        <v>3178</v>
      </c>
      <c r="F391" s="179"/>
      <c r="G391" s="342"/>
      <c r="H391" s="315"/>
    </row>
    <row r="392" spans="1:8" ht="30">
      <c r="A392" s="459"/>
      <c r="B392" s="305" t="s">
        <v>1384</v>
      </c>
      <c r="C392" s="305" t="s">
        <v>1172</v>
      </c>
      <c r="D392" s="131"/>
      <c r="E392" s="326" t="s">
        <v>3179</v>
      </c>
      <c r="F392" s="179">
        <v>1</v>
      </c>
      <c r="G392" s="342"/>
      <c r="H392" s="315"/>
    </row>
    <row r="393" spans="1:8">
      <c r="A393" s="459"/>
      <c r="B393" s="305" t="s">
        <v>3180</v>
      </c>
      <c r="C393" s="305" t="s">
        <v>1172</v>
      </c>
      <c r="D393" s="131"/>
      <c r="E393" s="326" t="s">
        <v>3181</v>
      </c>
      <c r="F393" s="179">
        <v>1</v>
      </c>
      <c r="G393" s="342"/>
      <c r="H393" s="315"/>
    </row>
    <row r="394" spans="1:8">
      <c r="A394" s="459"/>
      <c r="B394" s="305" t="s">
        <v>3182</v>
      </c>
      <c r="C394" s="305" t="s">
        <v>1172</v>
      </c>
      <c r="D394" s="131"/>
      <c r="E394" s="326" t="s">
        <v>3183</v>
      </c>
      <c r="F394" s="179"/>
      <c r="G394" s="342"/>
      <c r="H394" s="315"/>
    </row>
    <row r="395" spans="1:8" ht="30">
      <c r="A395" s="459"/>
      <c r="B395" s="305" t="s">
        <v>3184</v>
      </c>
      <c r="C395" s="305" t="s">
        <v>1176</v>
      </c>
      <c r="D395" s="131"/>
      <c r="E395" s="326" t="s">
        <v>3185</v>
      </c>
      <c r="F395" s="179">
        <v>1</v>
      </c>
      <c r="G395" s="342"/>
      <c r="H395" s="315"/>
    </row>
    <row r="396" spans="1:8">
      <c r="A396" s="459"/>
      <c r="B396" s="305" t="s">
        <v>3186</v>
      </c>
      <c r="C396" s="305" t="s">
        <v>1172</v>
      </c>
      <c r="D396" s="131"/>
      <c r="E396" s="326" t="s">
        <v>3187</v>
      </c>
      <c r="F396" s="179">
        <v>1</v>
      </c>
      <c r="G396" s="342"/>
      <c r="H396" s="315"/>
    </row>
    <row r="397" spans="1:8" ht="60">
      <c r="A397" s="459"/>
      <c r="B397" s="305" t="s">
        <v>2911</v>
      </c>
      <c r="C397" s="305" t="s">
        <v>1172</v>
      </c>
      <c r="D397" s="131"/>
      <c r="E397" s="326" t="s">
        <v>3188</v>
      </c>
      <c r="F397" s="179"/>
      <c r="G397" s="342"/>
      <c r="H397" s="315"/>
    </row>
    <row r="398" spans="1:8">
      <c r="A398" s="459"/>
      <c r="B398" s="305" t="s">
        <v>307</v>
      </c>
      <c r="C398" s="305" t="s">
        <v>1172</v>
      </c>
      <c r="D398" s="131"/>
      <c r="E398" s="326" t="s">
        <v>3189</v>
      </c>
      <c r="F398" s="179"/>
      <c r="G398" s="342"/>
      <c r="H398" s="315"/>
    </row>
    <row r="399" spans="1:8" ht="30">
      <c r="A399" s="459"/>
      <c r="B399" s="305" t="s">
        <v>3190</v>
      </c>
      <c r="C399" s="305" t="s">
        <v>1172</v>
      </c>
      <c r="D399" s="131"/>
      <c r="E399" s="326" t="s">
        <v>3191</v>
      </c>
      <c r="F399" s="179">
        <v>1</v>
      </c>
      <c r="G399" s="342"/>
      <c r="H399" s="315"/>
    </row>
    <row r="400" spans="1:8" ht="30">
      <c r="A400" s="459"/>
      <c r="B400" s="305" t="s">
        <v>2720</v>
      </c>
      <c r="C400" s="305" t="s">
        <v>1172</v>
      </c>
      <c r="D400" s="131"/>
      <c r="E400" s="326" t="s">
        <v>3192</v>
      </c>
      <c r="F400" s="179"/>
      <c r="G400" s="342"/>
      <c r="H400" s="315"/>
    </row>
    <row r="401" spans="1:8" ht="30">
      <c r="A401" s="459"/>
      <c r="B401" s="305" t="s">
        <v>3193</v>
      </c>
      <c r="C401" s="305" t="s">
        <v>1172</v>
      </c>
      <c r="D401" s="131"/>
      <c r="E401" s="326" t="s">
        <v>3194</v>
      </c>
      <c r="F401" s="179"/>
      <c r="G401" s="342"/>
      <c r="H401" s="315"/>
    </row>
    <row r="402" spans="1:8" ht="30">
      <c r="A402" s="459"/>
      <c r="B402" s="305" t="s">
        <v>1361</v>
      </c>
      <c r="C402" s="305" t="s">
        <v>1172</v>
      </c>
      <c r="D402" s="131"/>
      <c r="E402" s="326" t="s">
        <v>3195</v>
      </c>
      <c r="F402" s="179"/>
      <c r="G402" s="342"/>
      <c r="H402" s="315"/>
    </row>
    <row r="403" spans="1:8" ht="30">
      <c r="A403" s="459"/>
      <c r="B403" s="305" t="s">
        <v>1420</v>
      </c>
      <c r="C403" s="305" t="s">
        <v>1176</v>
      </c>
      <c r="D403" s="131"/>
      <c r="E403" s="326" t="s">
        <v>3196</v>
      </c>
      <c r="F403" s="179"/>
      <c r="G403" s="342"/>
      <c r="H403" s="315"/>
    </row>
    <row r="404" spans="1:8" ht="60">
      <c r="A404" s="459"/>
      <c r="B404" s="305" t="s">
        <v>1341</v>
      </c>
      <c r="C404" s="305" t="s">
        <v>1367</v>
      </c>
      <c r="D404" s="131"/>
      <c r="E404" s="326" t="s">
        <v>3197</v>
      </c>
      <c r="F404" s="179"/>
      <c r="G404" s="342"/>
      <c r="H404" s="315"/>
    </row>
    <row r="405" spans="1:8">
      <c r="A405" s="459"/>
      <c r="B405" s="305" t="s">
        <v>1349</v>
      </c>
      <c r="C405" s="305" t="s">
        <v>1172</v>
      </c>
      <c r="D405" s="131"/>
      <c r="E405" s="326" t="s">
        <v>3198</v>
      </c>
      <c r="F405" s="179">
        <v>1</v>
      </c>
      <c r="G405" s="342"/>
      <c r="H405" s="315"/>
    </row>
    <row r="406" spans="1:8" ht="30">
      <c r="A406" s="459"/>
      <c r="B406" s="305" t="s">
        <v>3199</v>
      </c>
      <c r="C406" s="305" t="s">
        <v>1172</v>
      </c>
      <c r="D406" s="131"/>
      <c r="E406" s="326" t="s">
        <v>3200</v>
      </c>
      <c r="F406" s="179"/>
      <c r="G406" s="342"/>
      <c r="H406" s="315"/>
    </row>
    <row r="407" spans="1:8" ht="30">
      <c r="A407" s="459"/>
      <c r="B407" s="305" t="s">
        <v>2915</v>
      </c>
      <c r="C407" s="305" t="s">
        <v>1172</v>
      </c>
      <c r="D407" s="131"/>
      <c r="E407" s="326" t="s">
        <v>3201</v>
      </c>
      <c r="F407" s="179"/>
      <c r="G407" s="342"/>
      <c r="H407" s="315"/>
    </row>
    <row r="408" spans="1:8" ht="30">
      <c r="A408" s="459"/>
      <c r="B408" s="305" t="s">
        <v>3202</v>
      </c>
      <c r="C408" s="305" t="s">
        <v>1172</v>
      </c>
      <c r="D408" s="131"/>
      <c r="E408" s="326" t="s">
        <v>1416</v>
      </c>
      <c r="F408" s="179"/>
      <c r="G408" s="342"/>
      <c r="H408" s="315"/>
    </row>
    <row r="409" spans="1:8" ht="30">
      <c r="A409" s="459"/>
      <c r="B409" s="305" t="s">
        <v>1389</v>
      </c>
      <c r="C409" s="305" t="s">
        <v>1172</v>
      </c>
      <c r="D409" s="131"/>
      <c r="E409" s="326" t="s">
        <v>3203</v>
      </c>
      <c r="F409" s="179">
        <v>1</v>
      </c>
      <c r="G409" s="342"/>
      <c r="H409" s="315"/>
    </row>
    <row r="410" spans="1:8" ht="30">
      <c r="A410" s="459"/>
      <c r="B410" s="305" t="s">
        <v>1352</v>
      </c>
      <c r="C410" s="305" t="s">
        <v>1172</v>
      </c>
      <c r="D410" s="131"/>
      <c r="E410" s="326" t="s">
        <v>3204</v>
      </c>
      <c r="F410" s="179">
        <v>1</v>
      </c>
      <c r="G410" s="342"/>
      <c r="H410" s="315"/>
    </row>
    <row r="411" spans="1:8">
      <c r="A411" s="459"/>
      <c r="B411" s="305" t="s">
        <v>1391</v>
      </c>
      <c r="C411" s="305" t="s">
        <v>1172</v>
      </c>
      <c r="D411" s="131"/>
      <c r="E411" s="326" t="s">
        <v>1413</v>
      </c>
      <c r="F411" s="179"/>
      <c r="G411" s="342"/>
      <c r="H411" s="315"/>
    </row>
    <row r="412" spans="1:8" ht="45">
      <c r="A412" s="459"/>
      <c r="B412" s="305" t="s">
        <v>1386</v>
      </c>
      <c r="C412" s="305" t="s">
        <v>1176</v>
      </c>
      <c r="D412" s="131"/>
      <c r="E412" s="326" t="s">
        <v>1417</v>
      </c>
      <c r="F412" s="179"/>
      <c r="G412" s="342"/>
      <c r="H412" s="315"/>
    </row>
    <row r="413" spans="1:8" ht="45">
      <c r="A413" s="459"/>
      <c r="B413" s="305" t="s">
        <v>3205</v>
      </c>
      <c r="C413" s="305" t="s">
        <v>1172</v>
      </c>
      <c r="D413" s="131"/>
      <c r="E413" s="326" t="s">
        <v>3206</v>
      </c>
      <c r="F413" s="179"/>
      <c r="G413" s="342"/>
      <c r="H413" s="315"/>
    </row>
    <row r="414" spans="1:8" ht="30">
      <c r="A414" s="459"/>
      <c r="B414" s="305" t="s">
        <v>2661</v>
      </c>
      <c r="C414" s="305" t="s">
        <v>1176</v>
      </c>
      <c r="D414" s="131"/>
      <c r="E414" s="326" t="s">
        <v>3207</v>
      </c>
      <c r="F414" s="179"/>
      <c r="G414" s="342"/>
      <c r="H414" s="315"/>
    </row>
    <row r="415" spans="1:8">
      <c r="A415" s="459"/>
      <c r="B415" s="305" t="s">
        <v>3151</v>
      </c>
      <c r="C415" s="305" t="s">
        <v>1172</v>
      </c>
      <c r="D415" s="131"/>
      <c r="E415" s="326" t="s">
        <v>3208</v>
      </c>
      <c r="F415" s="179"/>
      <c r="G415" s="342"/>
      <c r="H415" s="315"/>
    </row>
    <row r="416" spans="1:8" ht="30">
      <c r="A416" s="459"/>
      <c r="B416" s="305" t="s">
        <v>2741</v>
      </c>
      <c r="C416" s="305" t="s">
        <v>1325</v>
      </c>
      <c r="D416" s="131"/>
      <c r="E416" s="326" t="s">
        <v>3209</v>
      </c>
      <c r="F416" s="179"/>
      <c r="G416" s="342"/>
      <c r="H416" s="315"/>
    </row>
    <row r="417" spans="1:8" ht="30">
      <c r="A417" s="459"/>
      <c r="B417" s="305" t="s">
        <v>1344</v>
      </c>
      <c r="C417" s="305" t="s">
        <v>1325</v>
      </c>
      <c r="D417" s="131"/>
      <c r="E417" s="326" t="s">
        <v>3210</v>
      </c>
      <c r="F417" s="179">
        <v>1</v>
      </c>
      <c r="G417" s="342"/>
      <c r="H417" s="315"/>
    </row>
    <row r="418" spans="1:8" ht="45">
      <c r="A418" s="459"/>
      <c r="B418" s="305" t="s">
        <v>1387</v>
      </c>
      <c r="C418" s="305" t="s">
        <v>1172</v>
      </c>
      <c r="D418" s="131"/>
      <c r="E418" s="326" t="s">
        <v>2948</v>
      </c>
      <c r="F418" s="179"/>
      <c r="G418" s="342"/>
      <c r="H418" s="315"/>
    </row>
    <row r="419" spans="1:8">
      <c r="A419" s="459"/>
      <c r="B419" s="305" t="s">
        <v>1351</v>
      </c>
      <c r="C419" s="305" t="s">
        <v>1172</v>
      </c>
      <c r="D419" s="131"/>
      <c r="E419" s="326" t="s">
        <v>3211</v>
      </c>
      <c r="F419" s="179">
        <v>1</v>
      </c>
      <c r="G419" s="342"/>
      <c r="H419" s="315"/>
    </row>
    <row r="420" spans="1:8" ht="60">
      <c r="A420" s="459"/>
      <c r="B420" s="305" t="s">
        <v>1377</v>
      </c>
      <c r="C420" s="305" t="s">
        <v>1325</v>
      </c>
      <c r="D420" s="131"/>
      <c r="E420" s="326" t="s">
        <v>1411</v>
      </c>
      <c r="F420" s="179">
        <v>1</v>
      </c>
      <c r="G420" s="342"/>
      <c r="H420" s="315"/>
    </row>
    <row r="421" spans="1:8">
      <c r="A421" s="459"/>
      <c r="B421" s="305" t="s">
        <v>3212</v>
      </c>
      <c r="C421" s="305" t="s">
        <v>1172</v>
      </c>
      <c r="D421" s="131"/>
      <c r="E421" s="326" t="s">
        <v>3213</v>
      </c>
      <c r="F421" s="179">
        <v>1</v>
      </c>
      <c r="G421" s="342"/>
      <c r="H421" s="315"/>
    </row>
    <row r="422" spans="1:8" ht="60">
      <c r="A422" s="459"/>
      <c r="B422" s="305" t="s">
        <v>2745</v>
      </c>
      <c r="C422" s="305" t="s">
        <v>1325</v>
      </c>
      <c r="D422" s="131"/>
      <c r="E422" s="326" t="s">
        <v>3214</v>
      </c>
      <c r="F422" s="179"/>
      <c r="G422" s="342"/>
      <c r="H422" s="315"/>
    </row>
    <row r="423" spans="1:8" ht="30">
      <c r="A423" s="459"/>
      <c r="B423" s="305" t="s">
        <v>3215</v>
      </c>
      <c r="C423" s="305" t="s">
        <v>3216</v>
      </c>
      <c r="D423" s="131"/>
      <c r="E423" s="326" t="s">
        <v>3217</v>
      </c>
      <c r="F423" s="179">
        <v>1</v>
      </c>
      <c r="G423" s="342"/>
      <c r="H423" s="315"/>
    </row>
    <row r="424" spans="1:8" ht="90">
      <c r="A424" s="459"/>
      <c r="B424" s="305" t="s">
        <v>1370</v>
      </c>
      <c r="C424" s="305" t="s">
        <v>1172</v>
      </c>
      <c r="D424" s="131"/>
      <c r="E424" s="326" t="s">
        <v>3218</v>
      </c>
      <c r="F424" s="179">
        <v>1</v>
      </c>
      <c r="G424" s="342"/>
      <c r="H424" s="315"/>
    </row>
    <row r="425" spans="1:8" ht="60">
      <c r="A425" s="459"/>
      <c r="B425" s="305" t="s">
        <v>1378</v>
      </c>
      <c r="C425" s="305" t="s">
        <v>1172</v>
      </c>
      <c r="D425" s="131"/>
      <c r="E425" s="326" t="s">
        <v>1379</v>
      </c>
      <c r="F425" s="179">
        <v>1</v>
      </c>
      <c r="G425" s="342"/>
      <c r="H425" s="315"/>
    </row>
    <row r="426" spans="1:8" ht="75">
      <c r="A426" s="459"/>
      <c r="B426" s="305" t="s">
        <v>2935</v>
      </c>
      <c r="C426" s="305" t="s">
        <v>1172</v>
      </c>
      <c r="D426" s="131"/>
      <c r="E426" s="326" t="s">
        <v>3219</v>
      </c>
      <c r="F426" s="179">
        <v>1</v>
      </c>
      <c r="G426" s="342"/>
      <c r="H426" s="315"/>
    </row>
    <row r="427" spans="1:8" ht="75" customHeight="1">
      <c r="A427" s="459"/>
      <c r="B427" s="305" t="s">
        <v>1390</v>
      </c>
      <c r="C427" s="305" t="s">
        <v>1367</v>
      </c>
      <c r="D427" s="131"/>
      <c r="E427" s="305" t="s">
        <v>3350</v>
      </c>
      <c r="F427" s="179">
        <v>1</v>
      </c>
      <c r="G427" s="342"/>
      <c r="H427" s="315"/>
    </row>
    <row r="428" spans="1:8" ht="30">
      <c r="A428" s="459"/>
      <c r="B428" s="305" t="s">
        <v>1372</v>
      </c>
      <c r="C428" s="305" t="s">
        <v>1172</v>
      </c>
      <c r="D428" s="131"/>
      <c r="E428" s="326" t="s">
        <v>3220</v>
      </c>
      <c r="F428" s="179">
        <v>1</v>
      </c>
      <c r="G428" s="342"/>
      <c r="H428" s="315"/>
    </row>
    <row r="429" spans="1:8">
      <c r="A429" s="459"/>
      <c r="B429" s="305" t="s">
        <v>1362</v>
      </c>
      <c r="C429" s="305" t="s">
        <v>1172</v>
      </c>
      <c r="D429" s="131"/>
      <c r="E429" s="326" t="s">
        <v>3221</v>
      </c>
      <c r="F429" s="179">
        <v>1</v>
      </c>
      <c r="G429" s="342"/>
      <c r="H429" s="315"/>
    </row>
    <row r="430" spans="1:8">
      <c r="A430" s="459"/>
      <c r="B430" s="305" t="s">
        <v>1348</v>
      </c>
      <c r="C430" s="305" t="s">
        <v>1172</v>
      </c>
      <c r="D430" s="131"/>
      <c r="E430" s="326" t="s">
        <v>3222</v>
      </c>
      <c r="F430" s="179">
        <v>1</v>
      </c>
      <c r="G430" s="342"/>
      <c r="H430" s="315"/>
    </row>
    <row r="431" spans="1:8" ht="30">
      <c r="A431" s="459"/>
      <c r="B431" s="305" t="s">
        <v>1350</v>
      </c>
      <c r="C431" s="305" t="s">
        <v>1172</v>
      </c>
      <c r="D431" s="131"/>
      <c r="E431" s="326" t="s">
        <v>3223</v>
      </c>
      <c r="F431" s="179"/>
      <c r="G431" s="342"/>
      <c r="H431" s="315"/>
    </row>
    <row r="432" spans="1:8">
      <c r="A432" s="459"/>
      <c r="B432" s="305" t="s">
        <v>2824</v>
      </c>
      <c r="C432" s="305" t="s">
        <v>1176</v>
      </c>
      <c r="D432" s="131"/>
      <c r="E432" s="326" t="s">
        <v>3224</v>
      </c>
      <c r="F432" s="179"/>
      <c r="G432" s="342"/>
      <c r="H432" s="315"/>
    </row>
    <row r="433" spans="1:8" ht="30">
      <c r="A433" s="459"/>
      <c r="B433" s="305" t="s">
        <v>3225</v>
      </c>
      <c r="C433" s="305" t="s">
        <v>1176</v>
      </c>
      <c r="D433" s="131"/>
      <c r="E433" s="326" t="s">
        <v>3226</v>
      </c>
      <c r="F433" s="179">
        <v>1</v>
      </c>
      <c r="G433" s="342"/>
      <c r="H433" s="315"/>
    </row>
    <row r="434" spans="1:8" ht="75">
      <c r="A434" s="459"/>
      <c r="B434" s="305" t="s">
        <v>3227</v>
      </c>
      <c r="C434" s="305" t="s">
        <v>1172</v>
      </c>
      <c r="D434" s="131"/>
      <c r="E434" s="326" t="s">
        <v>3228</v>
      </c>
      <c r="F434" s="179"/>
      <c r="G434" s="342"/>
      <c r="H434" s="315"/>
    </row>
    <row r="435" spans="1:8" ht="30">
      <c r="A435" s="459"/>
      <c r="B435" s="305" t="s">
        <v>1381</v>
      </c>
      <c r="C435" s="305" t="s">
        <v>1172</v>
      </c>
      <c r="D435" s="131"/>
      <c r="E435" s="326" t="s">
        <v>2949</v>
      </c>
      <c r="F435" s="179">
        <v>1</v>
      </c>
      <c r="G435" s="342"/>
      <c r="H435" s="315"/>
    </row>
    <row r="436" spans="1:8" ht="114.75">
      <c r="A436" s="459"/>
      <c r="B436" s="305" t="s">
        <v>1387</v>
      </c>
      <c r="C436" s="305" t="s">
        <v>1172</v>
      </c>
      <c r="D436" s="131"/>
      <c r="E436" s="305" t="s">
        <v>3351</v>
      </c>
      <c r="F436" s="179">
        <v>1</v>
      </c>
      <c r="G436" s="342"/>
      <c r="H436" s="315"/>
    </row>
    <row r="437" spans="1:8" ht="30">
      <c r="A437" s="459"/>
      <c r="B437" s="305" t="s">
        <v>2628</v>
      </c>
      <c r="C437" s="305" t="s">
        <v>1172</v>
      </c>
      <c r="D437" s="131"/>
      <c r="E437" s="326" t="s">
        <v>3229</v>
      </c>
      <c r="F437" s="179"/>
      <c r="G437" s="342"/>
      <c r="H437" s="315"/>
    </row>
    <row r="438" spans="1:8">
      <c r="A438" s="459"/>
      <c r="B438" s="305" t="s">
        <v>1329</v>
      </c>
      <c r="C438" s="305" t="s">
        <v>1172</v>
      </c>
      <c r="D438" s="131"/>
      <c r="E438" s="326" t="s">
        <v>3230</v>
      </c>
      <c r="F438" s="179"/>
      <c r="G438" s="342"/>
      <c r="H438" s="315"/>
    </row>
    <row r="439" spans="1:8" ht="30">
      <c r="A439" s="459"/>
      <c r="B439" s="305" t="s">
        <v>1353</v>
      </c>
      <c r="C439" s="305" t="s">
        <v>1172</v>
      </c>
      <c r="D439" s="131"/>
      <c r="E439" s="326" t="s">
        <v>3231</v>
      </c>
      <c r="F439" s="179"/>
      <c r="G439" s="342"/>
      <c r="H439" s="315"/>
    </row>
    <row r="440" spans="1:8" ht="45">
      <c r="A440" s="459"/>
      <c r="B440" s="305" t="s">
        <v>1383</v>
      </c>
      <c r="C440" s="305" t="s">
        <v>1172</v>
      </c>
      <c r="D440" s="131"/>
      <c r="E440" s="326" t="s">
        <v>3232</v>
      </c>
      <c r="F440" s="179"/>
      <c r="G440" s="342"/>
      <c r="H440" s="315"/>
    </row>
    <row r="441" spans="1:8" ht="60">
      <c r="A441" s="459"/>
      <c r="B441" s="305" t="s">
        <v>2759</v>
      </c>
      <c r="C441" s="305" t="s">
        <v>1367</v>
      </c>
      <c r="D441" s="131"/>
      <c r="E441" s="326" t="s">
        <v>2760</v>
      </c>
      <c r="F441" s="179"/>
      <c r="G441" s="342"/>
      <c r="H441" s="315"/>
    </row>
    <row r="442" spans="1:8" ht="30">
      <c r="A442" s="459"/>
      <c r="B442" s="305" t="s">
        <v>1356</v>
      </c>
      <c r="C442" s="305" t="s">
        <v>1325</v>
      </c>
      <c r="D442" s="131"/>
      <c r="E442" s="326" t="s">
        <v>1419</v>
      </c>
      <c r="F442" s="179"/>
      <c r="G442" s="342"/>
      <c r="H442" s="315"/>
    </row>
    <row r="443" spans="1:8" ht="90">
      <c r="A443" s="459"/>
      <c r="B443" s="305" t="s">
        <v>1366</v>
      </c>
      <c r="C443" s="305" t="s">
        <v>1367</v>
      </c>
      <c r="D443" s="131"/>
      <c r="E443" s="326" t="s">
        <v>3233</v>
      </c>
      <c r="F443" s="179"/>
      <c r="G443" s="342"/>
      <c r="H443" s="315"/>
    </row>
    <row r="444" spans="1:8" ht="45">
      <c r="A444" s="459"/>
      <c r="B444" s="305" t="s">
        <v>2765</v>
      </c>
      <c r="C444" s="305" t="s">
        <v>1367</v>
      </c>
      <c r="D444" s="131"/>
      <c r="E444" s="326" t="s">
        <v>2766</v>
      </c>
      <c r="F444" s="179"/>
      <c r="G444" s="342"/>
      <c r="H444" s="315"/>
    </row>
    <row r="445" spans="1:8" ht="45">
      <c r="A445" s="459"/>
      <c r="B445" s="305" t="s">
        <v>2985</v>
      </c>
      <c r="C445" s="305" t="s">
        <v>1172</v>
      </c>
      <c r="D445" s="131"/>
      <c r="E445" s="326" t="s">
        <v>3234</v>
      </c>
      <c r="F445" s="179">
        <v>1</v>
      </c>
      <c r="G445" s="342"/>
      <c r="H445" s="315"/>
    </row>
    <row r="446" spans="1:8" ht="45">
      <c r="A446" s="459"/>
      <c r="B446" s="305" t="s">
        <v>1332</v>
      </c>
      <c r="C446" s="305" t="s">
        <v>1172</v>
      </c>
      <c r="D446" s="131"/>
      <c r="E446" s="326" t="s">
        <v>3235</v>
      </c>
      <c r="F446" s="179">
        <v>1</v>
      </c>
      <c r="G446" s="342"/>
      <c r="H446" s="315"/>
    </row>
    <row r="447" spans="1:8" ht="45">
      <c r="A447" s="459"/>
      <c r="B447" s="305" t="s">
        <v>1388</v>
      </c>
      <c r="C447" s="305" t="s">
        <v>1367</v>
      </c>
      <c r="D447" s="131"/>
      <c r="E447" s="326" t="s">
        <v>3236</v>
      </c>
      <c r="F447" s="179"/>
      <c r="G447" s="342"/>
      <c r="H447" s="315"/>
    </row>
    <row r="448" spans="1:8" ht="45">
      <c r="A448" s="459"/>
      <c r="B448" s="305" t="s">
        <v>1371</v>
      </c>
      <c r="C448" s="305" t="s">
        <v>1367</v>
      </c>
      <c r="D448" s="131"/>
      <c r="E448" s="326" t="s">
        <v>3237</v>
      </c>
      <c r="F448" s="179">
        <v>1</v>
      </c>
      <c r="G448" s="342"/>
      <c r="H448" s="315"/>
    </row>
    <row r="449" spans="1:8" ht="30">
      <c r="A449" s="459"/>
      <c r="B449" s="305" t="s">
        <v>3238</v>
      </c>
      <c r="C449" s="305" t="s">
        <v>1367</v>
      </c>
      <c r="D449" s="131"/>
      <c r="E449" s="326" t="s">
        <v>3239</v>
      </c>
      <c r="F449" s="179"/>
      <c r="G449" s="342"/>
      <c r="H449" s="315"/>
    </row>
    <row r="450" spans="1:8" ht="45">
      <c r="A450" s="459"/>
      <c r="B450" s="305" t="s">
        <v>3240</v>
      </c>
      <c r="C450" s="305" t="s">
        <v>1325</v>
      </c>
      <c r="D450" s="131"/>
      <c r="E450" s="326" t="s">
        <v>3241</v>
      </c>
      <c r="F450" s="179"/>
      <c r="G450" s="342"/>
      <c r="H450" s="315"/>
    </row>
    <row r="451" spans="1:8" ht="45">
      <c r="A451" s="459"/>
      <c r="B451" s="305" t="s">
        <v>3242</v>
      </c>
      <c r="C451" s="305" t="s">
        <v>1325</v>
      </c>
      <c r="D451" s="131"/>
      <c r="E451" s="326" t="s">
        <v>3243</v>
      </c>
      <c r="F451" s="179"/>
      <c r="G451" s="342"/>
      <c r="H451" s="315"/>
    </row>
    <row r="452" spans="1:8" ht="45">
      <c r="A452" s="459"/>
      <c r="B452" s="305" t="s">
        <v>3244</v>
      </c>
      <c r="C452" s="305" t="s">
        <v>1172</v>
      </c>
      <c r="D452" s="131"/>
      <c r="E452" s="326" t="s">
        <v>3245</v>
      </c>
      <c r="F452" s="179">
        <v>1</v>
      </c>
      <c r="G452" s="342"/>
      <c r="H452" s="315"/>
    </row>
    <row r="453" spans="1:8" ht="45">
      <c r="A453" s="459"/>
      <c r="B453" s="305" t="s">
        <v>3246</v>
      </c>
      <c r="C453" s="305" t="s">
        <v>1172</v>
      </c>
      <c r="D453" s="131"/>
      <c r="E453" s="326" t="s">
        <v>3247</v>
      </c>
      <c r="F453" s="179">
        <v>1</v>
      </c>
      <c r="G453" s="342"/>
      <c r="H453" s="315"/>
    </row>
    <row r="454" spans="1:8" ht="45">
      <c r="A454" s="459"/>
      <c r="B454" s="305" t="s">
        <v>3248</v>
      </c>
      <c r="C454" s="305" t="s">
        <v>1172</v>
      </c>
      <c r="D454" s="131"/>
      <c r="E454" s="326" t="s">
        <v>3247</v>
      </c>
      <c r="F454" s="179">
        <v>1</v>
      </c>
      <c r="G454" s="342"/>
      <c r="H454" s="315"/>
    </row>
    <row r="455" spans="1:8" ht="45">
      <c r="A455" s="459"/>
      <c r="B455" s="305" t="s">
        <v>3249</v>
      </c>
      <c r="C455" s="305" t="s">
        <v>1172</v>
      </c>
      <c r="D455" s="131"/>
      <c r="E455" s="326" t="s">
        <v>3250</v>
      </c>
      <c r="F455" s="179">
        <v>1</v>
      </c>
      <c r="G455" s="342"/>
      <c r="H455" s="315"/>
    </row>
    <row r="456" spans="1:8" ht="45">
      <c r="A456" s="459"/>
      <c r="B456" s="305" t="s">
        <v>3251</v>
      </c>
      <c r="C456" s="305" t="s">
        <v>1172</v>
      </c>
      <c r="D456" s="131"/>
      <c r="E456" s="326" t="s">
        <v>3252</v>
      </c>
      <c r="F456" s="179">
        <v>1</v>
      </c>
      <c r="G456" s="342"/>
      <c r="H456" s="315"/>
    </row>
    <row r="457" spans="1:8">
      <c r="A457" s="459"/>
      <c r="B457" s="305" t="s">
        <v>3160</v>
      </c>
      <c r="C457" s="305" t="s">
        <v>1176</v>
      </c>
      <c r="D457" s="131"/>
      <c r="E457" s="326" t="s">
        <v>3253</v>
      </c>
      <c r="F457" s="179">
        <v>1</v>
      </c>
      <c r="G457" s="342"/>
      <c r="H457" s="315"/>
    </row>
    <row r="458" spans="1:8" ht="60">
      <c r="A458" s="459"/>
      <c r="B458" s="305" t="s">
        <v>3254</v>
      </c>
      <c r="C458" s="305" t="s">
        <v>1172</v>
      </c>
      <c r="D458" s="131"/>
      <c r="E458" s="326" t="s">
        <v>3255</v>
      </c>
      <c r="F458" s="179"/>
      <c r="G458" s="342"/>
      <c r="H458" s="315"/>
    </row>
    <row r="459" spans="1:8" ht="60">
      <c r="A459" s="459"/>
      <c r="B459" s="305" t="s">
        <v>3256</v>
      </c>
      <c r="C459" s="305" t="s">
        <v>1172</v>
      </c>
      <c r="D459" s="131"/>
      <c r="E459" s="326" t="s">
        <v>3257</v>
      </c>
      <c r="F459" s="179"/>
      <c r="G459" s="342"/>
      <c r="H459" s="315"/>
    </row>
    <row r="460" spans="1:8" ht="30">
      <c r="A460" s="459"/>
      <c r="B460" s="305" t="s">
        <v>2996</v>
      </c>
      <c r="C460" s="305" t="s">
        <v>1325</v>
      </c>
      <c r="D460" s="131"/>
      <c r="E460" s="326" t="s">
        <v>3258</v>
      </c>
      <c r="F460" s="179"/>
      <c r="G460" s="342"/>
      <c r="H460" s="315"/>
    </row>
    <row r="461" spans="1:8" ht="30">
      <c r="A461" s="459"/>
      <c r="B461" s="305" t="s">
        <v>2769</v>
      </c>
      <c r="C461" s="305" t="s">
        <v>1172</v>
      </c>
      <c r="D461" s="131"/>
      <c r="E461" s="326" t="s">
        <v>3259</v>
      </c>
      <c r="F461" s="179"/>
      <c r="G461" s="342"/>
      <c r="H461" s="315"/>
    </row>
    <row r="462" spans="1:8" ht="45">
      <c r="A462" s="459"/>
      <c r="B462" s="305" t="s">
        <v>3260</v>
      </c>
      <c r="C462" s="305" t="s">
        <v>1172</v>
      </c>
      <c r="D462" s="131"/>
      <c r="E462" s="326" t="s">
        <v>3261</v>
      </c>
      <c r="F462" s="179">
        <v>1</v>
      </c>
      <c r="G462" s="342"/>
      <c r="H462" s="315"/>
    </row>
    <row r="463" spans="1:8" ht="45">
      <c r="A463" s="459"/>
      <c r="B463" s="305" t="s">
        <v>3262</v>
      </c>
      <c r="C463" s="305" t="s">
        <v>1172</v>
      </c>
      <c r="D463" s="131"/>
      <c r="E463" s="326" t="s">
        <v>3263</v>
      </c>
      <c r="F463" s="179">
        <v>1</v>
      </c>
      <c r="G463" s="342"/>
      <c r="H463" s="315"/>
    </row>
    <row r="464" spans="1:8" ht="45">
      <c r="A464" s="459"/>
      <c r="B464" s="305" t="s">
        <v>3264</v>
      </c>
      <c r="C464" s="305" t="s">
        <v>1367</v>
      </c>
      <c r="D464" s="131"/>
      <c r="E464" s="326" t="s">
        <v>3265</v>
      </c>
      <c r="F464" s="179">
        <v>1</v>
      </c>
      <c r="G464" s="342"/>
      <c r="H464" s="315"/>
    </row>
    <row r="465" spans="1:8" ht="25.5">
      <c r="A465" s="459"/>
      <c r="B465" s="305" t="s">
        <v>3266</v>
      </c>
      <c r="C465" s="305" t="s">
        <v>1325</v>
      </c>
      <c r="D465" s="131"/>
      <c r="E465" s="305" t="s">
        <v>3267</v>
      </c>
      <c r="F465" s="179"/>
      <c r="G465" s="342"/>
      <c r="H465" s="315"/>
    </row>
    <row r="466" spans="1:8">
      <c r="A466" s="459"/>
      <c r="B466" s="305" t="s">
        <v>3268</v>
      </c>
      <c r="C466" s="305" t="s">
        <v>1176</v>
      </c>
      <c r="D466" s="131"/>
      <c r="E466" s="305" t="s">
        <v>3269</v>
      </c>
      <c r="F466" s="179"/>
      <c r="G466" s="342"/>
      <c r="H466" s="315"/>
    </row>
    <row r="467" spans="1:8">
      <c r="A467" s="459"/>
      <c r="B467" s="305" t="s">
        <v>3270</v>
      </c>
      <c r="C467" s="305" t="s">
        <v>1172</v>
      </c>
      <c r="D467" s="131"/>
      <c r="E467" s="305" t="s">
        <v>3271</v>
      </c>
      <c r="F467" s="179"/>
      <c r="G467" s="342"/>
      <c r="H467" s="315"/>
    </row>
    <row r="468" spans="1:8" ht="76.5">
      <c r="A468" s="459"/>
      <c r="B468" s="305" t="s">
        <v>3272</v>
      </c>
      <c r="C468" s="305" t="s">
        <v>1176</v>
      </c>
      <c r="D468" s="131"/>
      <c r="E468" s="305" t="s">
        <v>3352</v>
      </c>
      <c r="F468" s="179"/>
      <c r="G468" s="342"/>
      <c r="H468" s="315"/>
    </row>
    <row r="469" spans="1:8">
      <c r="A469" s="459"/>
      <c r="B469" s="305" t="s">
        <v>3273</v>
      </c>
      <c r="C469" s="305" t="s">
        <v>1172</v>
      </c>
      <c r="D469" s="131"/>
      <c r="E469" s="326" t="s">
        <v>3274</v>
      </c>
      <c r="F469" s="179">
        <v>1</v>
      </c>
      <c r="G469" s="342"/>
      <c r="H469" s="315"/>
    </row>
    <row r="470" spans="1:8" ht="75">
      <c r="A470" s="459"/>
      <c r="B470" s="305" t="s">
        <v>1380</v>
      </c>
      <c r="C470" s="305" t="s">
        <v>1172</v>
      </c>
      <c r="D470" s="131"/>
      <c r="E470" s="326" t="s">
        <v>3275</v>
      </c>
      <c r="F470" s="179">
        <v>1</v>
      </c>
      <c r="G470" s="342"/>
      <c r="H470" s="315"/>
    </row>
    <row r="471" spans="1:8" ht="30">
      <c r="A471" s="459"/>
      <c r="B471" s="305" t="s">
        <v>1355</v>
      </c>
      <c r="C471" s="305" t="s">
        <v>1172</v>
      </c>
      <c r="D471" s="131"/>
      <c r="E471" s="326" t="s">
        <v>3276</v>
      </c>
      <c r="F471" s="179">
        <v>1</v>
      </c>
      <c r="G471" s="342"/>
      <c r="H471" s="315"/>
    </row>
    <row r="472" spans="1:8" ht="30">
      <c r="A472" s="459"/>
      <c r="B472" s="305" t="s">
        <v>2771</v>
      </c>
      <c r="C472" s="305" t="s">
        <v>1172</v>
      </c>
      <c r="D472" s="131"/>
      <c r="E472" s="326" t="s">
        <v>3277</v>
      </c>
      <c r="F472" s="179"/>
      <c r="G472" s="342"/>
      <c r="H472" s="315"/>
    </row>
    <row r="473" spans="1:8">
      <c r="A473" s="459"/>
      <c r="B473" s="305" t="s">
        <v>1359</v>
      </c>
      <c r="C473" s="305" t="s">
        <v>1176</v>
      </c>
      <c r="D473" s="131"/>
      <c r="E473" s="326" t="s">
        <v>3000</v>
      </c>
      <c r="F473" s="179"/>
      <c r="G473" s="342"/>
      <c r="H473" s="315"/>
    </row>
    <row r="474" spans="1:8">
      <c r="A474" s="459"/>
      <c r="B474" s="305" t="s">
        <v>1363</v>
      </c>
      <c r="C474" s="305" t="s">
        <v>1172</v>
      </c>
      <c r="D474" s="131"/>
      <c r="E474" s="326" t="s">
        <v>3278</v>
      </c>
      <c r="F474" s="179">
        <v>1</v>
      </c>
      <c r="G474" s="342"/>
      <c r="H474" s="315"/>
    </row>
    <row r="475" spans="1:8">
      <c r="A475" s="459"/>
      <c r="B475" s="305" t="s">
        <v>1375</v>
      </c>
      <c r="C475" s="305" t="s">
        <v>1172</v>
      </c>
      <c r="D475" s="131"/>
      <c r="E475" s="326" t="s">
        <v>3003</v>
      </c>
      <c r="F475" s="179"/>
      <c r="G475" s="342"/>
      <c r="H475" s="315"/>
    </row>
    <row r="476" spans="1:8">
      <c r="A476" s="459"/>
      <c r="B476" s="305" t="s">
        <v>1415</v>
      </c>
      <c r="C476" s="305" t="s">
        <v>1172</v>
      </c>
      <c r="D476" s="131"/>
      <c r="E476" s="326" t="s">
        <v>3279</v>
      </c>
      <c r="F476" s="179"/>
      <c r="G476" s="342"/>
      <c r="H476" s="315"/>
    </row>
    <row r="477" spans="1:8" ht="45">
      <c r="A477" s="459"/>
      <c r="B477" s="305" t="s">
        <v>1368</v>
      </c>
      <c r="C477" s="305" t="s">
        <v>1172</v>
      </c>
      <c r="D477" s="131"/>
      <c r="E477" s="326" t="s">
        <v>3004</v>
      </c>
      <c r="F477" s="179">
        <v>1</v>
      </c>
      <c r="G477" s="342"/>
      <c r="H477" s="315"/>
    </row>
    <row r="478" spans="1:8" ht="30">
      <c r="A478" s="459"/>
      <c r="B478" s="305" t="s">
        <v>3280</v>
      </c>
      <c r="C478" s="305" t="s">
        <v>1172</v>
      </c>
      <c r="D478" s="131"/>
      <c r="E478" s="326" t="s">
        <v>3281</v>
      </c>
      <c r="F478" s="179"/>
      <c r="G478" s="342"/>
      <c r="H478" s="315"/>
    </row>
    <row r="479" spans="1:8">
      <c r="A479" s="459"/>
      <c r="B479" s="305" t="s">
        <v>3009</v>
      </c>
      <c r="C479" s="305" t="s">
        <v>1172</v>
      </c>
      <c r="D479" s="131"/>
      <c r="E479" s="326" t="s">
        <v>3282</v>
      </c>
      <c r="F479" s="179"/>
      <c r="G479" s="342"/>
      <c r="H479" s="315"/>
    </row>
    <row r="480" spans="1:8" ht="30">
      <c r="A480" s="459"/>
      <c r="B480" s="305" t="s">
        <v>1405</v>
      </c>
      <c r="C480" s="305" t="s">
        <v>1176</v>
      </c>
      <c r="D480" s="131"/>
      <c r="E480" s="326" t="s">
        <v>3283</v>
      </c>
      <c r="F480" s="179"/>
      <c r="G480" s="342"/>
      <c r="H480" s="315"/>
    </row>
    <row r="481" spans="1:8" ht="30">
      <c r="A481" s="459"/>
      <c r="B481" s="305" t="s">
        <v>1338</v>
      </c>
      <c r="C481" s="305" t="s">
        <v>1172</v>
      </c>
      <c r="D481" s="131"/>
      <c r="E481" s="326" t="s">
        <v>3284</v>
      </c>
      <c r="F481" s="179"/>
      <c r="G481" s="342"/>
      <c r="H481" s="315"/>
    </row>
    <row r="482" spans="1:8" ht="30">
      <c r="A482" s="459"/>
      <c r="B482" s="305" t="s">
        <v>3285</v>
      </c>
      <c r="C482" s="305" t="s">
        <v>1172</v>
      </c>
      <c r="D482" s="131"/>
      <c r="E482" s="326" t="s">
        <v>3286</v>
      </c>
      <c r="F482" s="179">
        <v>1</v>
      </c>
      <c r="G482" s="342"/>
      <c r="H482" s="315"/>
    </row>
    <row r="483" spans="1:8" ht="30">
      <c r="A483" s="459"/>
      <c r="B483" s="305" t="s">
        <v>3287</v>
      </c>
      <c r="C483" s="305" t="s">
        <v>1325</v>
      </c>
      <c r="D483" s="131"/>
      <c r="E483" s="326" t="s">
        <v>3288</v>
      </c>
      <c r="F483" s="179"/>
      <c r="G483" s="342"/>
      <c r="H483" s="315"/>
    </row>
    <row r="484" spans="1:8" ht="102.75" thickBot="1">
      <c r="A484" s="460"/>
      <c r="B484" s="307" t="s">
        <v>3289</v>
      </c>
      <c r="C484" s="307" t="s">
        <v>1367</v>
      </c>
      <c r="D484" s="312"/>
      <c r="E484" s="307" t="s">
        <v>3353</v>
      </c>
      <c r="F484" s="347"/>
      <c r="G484" s="343"/>
      <c r="H484" s="317"/>
    </row>
    <row r="485" spans="1:8">
      <c r="A485" s="458" t="s">
        <v>3354</v>
      </c>
      <c r="B485" s="304" t="s">
        <v>1312</v>
      </c>
      <c r="C485" s="304" t="s">
        <v>1176</v>
      </c>
      <c r="D485" s="319"/>
      <c r="E485" s="325" t="s">
        <v>1345</v>
      </c>
      <c r="F485" s="179">
        <v>1</v>
      </c>
      <c r="G485" s="320"/>
      <c r="H485" s="320"/>
    </row>
    <row r="486" spans="1:8">
      <c r="A486" s="459"/>
      <c r="B486" s="305" t="s">
        <v>1316</v>
      </c>
      <c r="C486" s="305" t="s">
        <v>219</v>
      </c>
      <c r="D486" s="321"/>
      <c r="E486" s="326" t="s">
        <v>3290</v>
      </c>
      <c r="F486" s="179">
        <v>1</v>
      </c>
      <c r="G486" s="322"/>
      <c r="H486" s="322"/>
    </row>
    <row r="487" spans="1:8">
      <c r="A487" s="459"/>
      <c r="B487" s="305" t="s">
        <v>1315</v>
      </c>
      <c r="C487" s="305" t="s">
        <v>1176</v>
      </c>
      <c r="D487" s="321"/>
      <c r="E487" s="326" t="s">
        <v>3025</v>
      </c>
      <c r="F487" s="179">
        <v>1</v>
      </c>
      <c r="G487" s="322"/>
      <c r="H487" s="322"/>
    </row>
    <row r="488" spans="1:8">
      <c r="A488" s="459"/>
      <c r="B488" s="305" t="s">
        <v>1310</v>
      </c>
      <c r="C488" s="305" t="s">
        <v>219</v>
      </c>
      <c r="D488" s="321"/>
      <c r="E488" s="326" t="s">
        <v>3291</v>
      </c>
      <c r="F488" s="179">
        <v>1</v>
      </c>
      <c r="G488" s="322"/>
      <c r="H488" s="322"/>
    </row>
    <row r="489" spans="1:8" ht="30">
      <c r="A489" s="459"/>
      <c r="B489" s="305" t="s">
        <v>1322</v>
      </c>
      <c r="C489" s="305" t="s">
        <v>1176</v>
      </c>
      <c r="D489" s="321"/>
      <c r="E489" s="326" t="s">
        <v>3292</v>
      </c>
      <c r="F489" s="179">
        <v>1</v>
      </c>
      <c r="G489" s="322"/>
      <c r="H489" s="322"/>
    </row>
    <row r="490" spans="1:8" ht="30">
      <c r="A490" s="459"/>
      <c r="B490" s="305" t="s">
        <v>1308</v>
      </c>
      <c r="C490" s="305" t="s">
        <v>219</v>
      </c>
      <c r="D490" s="321"/>
      <c r="E490" s="326" t="s">
        <v>3293</v>
      </c>
      <c r="F490" s="179">
        <v>1</v>
      </c>
      <c r="G490" s="322"/>
      <c r="H490" s="322"/>
    </row>
    <row r="491" spans="1:8">
      <c r="A491" s="459"/>
      <c r="B491" s="305" t="s">
        <v>1321</v>
      </c>
      <c r="C491" s="305" t="s">
        <v>1176</v>
      </c>
      <c r="D491" s="321"/>
      <c r="E491" s="326" t="s">
        <v>3026</v>
      </c>
      <c r="F491" s="179">
        <v>1</v>
      </c>
      <c r="G491" s="322"/>
      <c r="H491" s="322"/>
    </row>
    <row r="492" spans="1:8">
      <c r="A492" s="459"/>
      <c r="B492" s="305" t="s">
        <v>1317</v>
      </c>
      <c r="C492" s="305" t="s">
        <v>219</v>
      </c>
      <c r="D492" s="321"/>
      <c r="E492" s="326" t="s">
        <v>3294</v>
      </c>
      <c r="F492" s="179">
        <v>1</v>
      </c>
      <c r="G492" s="322"/>
      <c r="H492" s="322"/>
    </row>
    <row r="493" spans="1:8">
      <c r="A493" s="459"/>
      <c r="B493" s="305" t="s">
        <v>1319</v>
      </c>
      <c r="C493" s="305" t="s">
        <v>1176</v>
      </c>
      <c r="D493" s="321"/>
      <c r="E493" s="326" t="s">
        <v>3027</v>
      </c>
      <c r="F493" s="179">
        <v>1</v>
      </c>
      <c r="G493" s="322"/>
      <c r="H493" s="322"/>
    </row>
    <row r="494" spans="1:8">
      <c r="A494" s="459"/>
      <c r="B494" s="305" t="s">
        <v>1323</v>
      </c>
      <c r="C494" s="305" t="s">
        <v>219</v>
      </c>
      <c r="D494" s="321"/>
      <c r="E494" s="326" t="s">
        <v>3295</v>
      </c>
      <c r="F494" s="179">
        <v>1</v>
      </c>
      <c r="G494" s="322"/>
      <c r="H494" s="322"/>
    </row>
    <row r="495" spans="1:8" ht="30">
      <c r="A495" s="459"/>
      <c r="B495" s="305" t="s">
        <v>1309</v>
      </c>
      <c r="C495" s="305" t="s">
        <v>1176</v>
      </c>
      <c r="D495" s="321"/>
      <c r="E495" s="326" t="s">
        <v>3028</v>
      </c>
      <c r="F495" s="179">
        <v>1</v>
      </c>
      <c r="G495" s="322"/>
      <c r="H495" s="322"/>
    </row>
    <row r="496" spans="1:8" ht="30">
      <c r="A496" s="459"/>
      <c r="B496" s="305" t="s">
        <v>1311</v>
      </c>
      <c r="C496" s="305" t="s">
        <v>219</v>
      </c>
      <c r="D496" s="321"/>
      <c r="E496" s="326" t="s">
        <v>3296</v>
      </c>
      <c r="F496" s="179">
        <v>1</v>
      </c>
      <c r="G496" s="322"/>
      <c r="H496" s="322"/>
    </row>
    <row r="497" spans="1:8">
      <c r="A497" s="459"/>
      <c r="B497" s="305" t="s">
        <v>1320</v>
      </c>
      <c r="C497" s="305" t="s">
        <v>1176</v>
      </c>
      <c r="D497" s="321"/>
      <c r="E497" s="326" t="s">
        <v>3297</v>
      </c>
      <c r="F497" s="179">
        <v>1</v>
      </c>
      <c r="G497" s="322"/>
      <c r="H497" s="322"/>
    </row>
    <row r="498" spans="1:8">
      <c r="A498" s="459"/>
      <c r="B498" s="305" t="s">
        <v>1314</v>
      </c>
      <c r="C498" s="305" t="s">
        <v>1176</v>
      </c>
      <c r="D498" s="321"/>
      <c r="E498" s="326" t="s">
        <v>3029</v>
      </c>
      <c r="F498" s="179">
        <v>1</v>
      </c>
      <c r="G498" s="322"/>
      <c r="H498" s="322"/>
    </row>
    <row r="499" spans="1:8">
      <c r="A499" s="459"/>
      <c r="B499" s="305" t="s">
        <v>1307</v>
      </c>
      <c r="C499" s="305" t="s">
        <v>219</v>
      </c>
      <c r="D499" s="321"/>
      <c r="E499" s="326" t="s">
        <v>3298</v>
      </c>
      <c r="F499" s="179">
        <v>1</v>
      </c>
      <c r="G499" s="322"/>
      <c r="H499" s="322"/>
    </row>
    <row r="500" spans="1:8" ht="30">
      <c r="A500" s="459"/>
      <c r="B500" s="305" t="s">
        <v>3299</v>
      </c>
      <c r="C500" s="305" t="s">
        <v>1176</v>
      </c>
      <c r="D500" s="321"/>
      <c r="E500" s="326" t="s">
        <v>3300</v>
      </c>
      <c r="F500" s="179">
        <v>1</v>
      </c>
      <c r="G500" s="322"/>
      <c r="H500" s="322"/>
    </row>
    <row r="501" spans="1:8" ht="30">
      <c r="A501" s="459"/>
      <c r="B501" s="305" t="s">
        <v>3301</v>
      </c>
      <c r="C501" s="305" t="s">
        <v>219</v>
      </c>
      <c r="D501" s="321"/>
      <c r="E501" s="326" t="s">
        <v>3302</v>
      </c>
      <c r="F501" s="179">
        <v>1</v>
      </c>
      <c r="G501" s="322"/>
      <c r="H501" s="322"/>
    </row>
    <row r="502" spans="1:8" ht="30">
      <c r="A502" s="459"/>
      <c r="B502" s="305" t="s">
        <v>3303</v>
      </c>
      <c r="C502" s="305" t="s">
        <v>1176</v>
      </c>
      <c r="D502" s="321"/>
      <c r="E502" s="326" t="s">
        <v>3304</v>
      </c>
      <c r="F502" s="179">
        <v>1</v>
      </c>
      <c r="G502" s="322"/>
      <c r="H502" s="322"/>
    </row>
    <row r="503" spans="1:8" ht="30">
      <c r="A503" s="459"/>
      <c r="B503" s="305" t="s">
        <v>3305</v>
      </c>
      <c r="C503" s="305" t="s">
        <v>219</v>
      </c>
      <c r="D503" s="321"/>
      <c r="E503" s="326" t="s">
        <v>3306</v>
      </c>
      <c r="F503" s="179">
        <v>1</v>
      </c>
      <c r="G503" s="322"/>
      <c r="H503" s="322"/>
    </row>
    <row r="504" spans="1:8">
      <c r="A504" s="459"/>
      <c r="B504" s="305" t="s">
        <v>1313</v>
      </c>
      <c r="C504" s="305" t="s">
        <v>1176</v>
      </c>
      <c r="D504" s="321"/>
      <c r="E504" s="326" t="s">
        <v>3307</v>
      </c>
      <c r="F504" s="179">
        <v>1</v>
      </c>
      <c r="G504" s="322"/>
      <c r="H504" s="322"/>
    </row>
    <row r="505" spans="1:8" ht="15.75" thickBot="1">
      <c r="A505" s="460"/>
      <c r="B505" s="307" t="s">
        <v>1318</v>
      </c>
      <c r="C505" s="307" t="s">
        <v>1176</v>
      </c>
      <c r="D505" s="323"/>
      <c r="E505" s="327" t="s">
        <v>3308</v>
      </c>
      <c r="F505" s="179">
        <v>1</v>
      </c>
      <c r="G505" s="324"/>
      <c r="H505" s="324"/>
    </row>
    <row r="506" spans="1:8" ht="30">
      <c r="A506" s="458" t="s">
        <v>3355</v>
      </c>
      <c r="B506" s="304" t="s">
        <v>3309</v>
      </c>
      <c r="C506" s="304" t="s">
        <v>1325</v>
      </c>
      <c r="D506" s="318"/>
      <c r="E506" s="353" t="s">
        <v>3310</v>
      </c>
      <c r="F506" s="313">
        <v>1</v>
      </c>
      <c r="G506" s="341"/>
      <c r="H506" s="314"/>
    </row>
    <row r="507" spans="1:8">
      <c r="A507" s="459"/>
      <c r="B507" s="305" t="s">
        <v>3311</v>
      </c>
      <c r="C507" s="305" t="s">
        <v>1172</v>
      </c>
      <c r="D507" s="131"/>
      <c r="E507" s="354" t="s">
        <v>3312</v>
      </c>
      <c r="F507" s="306">
        <v>1</v>
      </c>
      <c r="G507" s="342"/>
      <c r="H507" s="315"/>
    </row>
    <row r="508" spans="1:8" ht="45">
      <c r="A508" s="459"/>
      <c r="B508" s="305" t="s">
        <v>3313</v>
      </c>
      <c r="C508" s="305" t="s">
        <v>1367</v>
      </c>
      <c r="D508" s="131"/>
      <c r="E508" s="354" t="s">
        <v>3314</v>
      </c>
      <c r="F508" s="306"/>
      <c r="G508" s="342"/>
      <c r="H508" s="315"/>
    </row>
    <row r="509" spans="1:8" ht="30">
      <c r="A509" s="459"/>
      <c r="B509" s="305" t="s">
        <v>2733</v>
      </c>
      <c r="C509" s="305" t="s">
        <v>1176</v>
      </c>
      <c r="D509" s="131"/>
      <c r="E509" s="354" t="s">
        <v>3315</v>
      </c>
      <c r="F509" s="306"/>
      <c r="G509" s="342"/>
      <c r="H509" s="315"/>
    </row>
    <row r="510" spans="1:8">
      <c r="A510" s="459"/>
      <c r="B510" s="305" t="s">
        <v>1329</v>
      </c>
      <c r="C510" s="305" t="s">
        <v>1172</v>
      </c>
      <c r="D510" s="131"/>
      <c r="E510" s="354" t="s">
        <v>3316</v>
      </c>
      <c r="F510" s="306">
        <v>1</v>
      </c>
      <c r="G510" s="342"/>
      <c r="H510" s="315"/>
    </row>
    <row r="511" spans="1:8">
      <c r="A511" s="459"/>
      <c r="B511" s="305" t="s">
        <v>3317</v>
      </c>
      <c r="C511" s="305" t="s">
        <v>1172</v>
      </c>
      <c r="D511" s="131"/>
      <c r="E511" s="354" t="s">
        <v>3318</v>
      </c>
      <c r="F511" s="306"/>
      <c r="G511" s="342"/>
      <c r="H511" s="315"/>
    </row>
    <row r="512" spans="1:8">
      <c r="A512" s="459"/>
      <c r="B512" s="305" t="s">
        <v>3319</v>
      </c>
      <c r="C512" s="305" t="s">
        <v>1176</v>
      </c>
      <c r="D512" s="131"/>
      <c r="E512" s="354" t="s">
        <v>3320</v>
      </c>
      <c r="F512" s="306">
        <v>1</v>
      </c>
      <c r="G512" s="342"/>
      <c r="H512" s="315"/>
    </row>
    <row r="513" spans="1:8" ht="75">
      <c r="A513" s="459"/>
      <c r="B513" s="305" t="s">
        <v>2808</v>
      </c>
      <c r="C513" s="305" t="s">
        <v>1367</v>
      </c>
      <c r="D513" s="131"/>
      <c r="E513" s="354" t="s">
        <v>3321</v>
      </c>
      <c r="F513" s="306"/>
      <c r="G513" s="342"/>
      <c r="H513" s="315"/>
    </row>
    <row r="514" spans="1:8" ht="30">
      <c r="A514" s="459"/>
      <c r="B514" s="305" t="s">
        <v>3322</v>
      </c>
      <c r="C514" s="305" t="s">
        <v>1325</v>
      </c>
      <c r="D514" s="131"/>
      <c r="E514" s="354" t="s">
        <v>3323</v>
      </c>
      <c r="F514" s="306">
        <v>1</v>
      </c>
      <c r="G514" s="342"/>
      <c r="H514" s="315"/>
    </row>
    <row r="515" spans="1:8" ht="30">
      <c r="A515" s="459"/>
      <c r="B515" s="305" t="s">
        <v>3324</v>
      </c>
      <c r="C515" s="305" t="s">
        <v>1367</v>
      </c>
      <c r="D515" s="131"/>
      <c r="E515" s="354" t="s">
        <v>3325</v>
      </c>
      <c r="F515" s="306">
        <v>1</v>
      </c>
      <c r="G515" s="342"/>
      <c r="H515" s="315"/>
    </row>
    <row r="516" spans="1:8" ht="60">
      <c r="A516" s="459"/>
      <c r="B516" s="305" t="s">
        <v>287</v>
      </c>
      <c r="C516" s="305" t="s">
        <v>1367</v>
      </c>
      <c r="D516" s="131"/>
      <c r="E516" s="354" t="s">
        <v>3326</v>
      </c>
      <c r="F516" s="306">
        <v>1</v>
      </c>
      <c r="G516" s="342"/>
      <c r="H516" s="315"/>
    </row>
    <row r="517" spans="1:8" ht="30.75" thickBot="1">
      <c r="A517" s="460"/>
      <c r="B517" s="307" t="s">
        <v>430</v>
      </c>
      <c r="C517" s="307" t="s">
        <v>1172</v>
      </c>
      <c r="D517" s="312"/>
      <c r="E517" s="355" t="s">
        <v>3327</v>
      </c>
      <c r="F517" s="308">
        <v>1</v>
      </c>
      <c r="G517" s="343"/>
      <c r="H517" s="317"/>
    </row>
    <row r="518" spans="1:8" ht="153">
      <c r="A518" s="461" t="s">
        <v>3356</v>
      </c>
      <c r="B518" s="304" t="s">
        <v>3328</v>
      </c>
      <c r="C518" s="304" t="s">
        <v>1172</v>
      </c>
      <c r="D518" s="319"/>
      <c r="E518" s="304" t="s">
        <v>3357</v>
      </c>
      <c r="F518" s="306">
        <v>1</v>
      </c>
      <c r="G518" s="320"/>
      <c r="H518" s="320"/>
    </row>
    <row r="519" spans="1:8">
      <c r="A519" s="462"/>
      <c r="B519" s="305" t="s">
        <v>3329</v>
      </c>
      <c r="C519" s="305" t="s">
        <v>1172</v>
      </c>
      <c r="D519" s="321"/>
      <c r="E519" s="326" t="s">
        <v>3330</v>
      </c>
      <c r="F519" s="306">
        <v>1</v>
      </c>
      <c r="G519" s="322"/>
      <c r="H519" s="322"/>
    </row>
    <row r="520" spans="1:8" ht="30">
      <c r="A520" s="462"/>
      <c r="B520" s="305" t="s">
        <v>3331</v>
      </c>
      <c r="C520" s="305" t="s">
        <v>1172</v>
      </c>
      <c r="D520" s="321"/>
      <c r="E520" s="326" t="s">
        <v>3332</v>
      </c>
      <c r="F520" s="322"/>
      <c r="G520" s="322"/>
      <c r="H520" s="322"/>
    </row>
    <row r="521" spans="1:8">
      <c r="A521" s="462"/>
      <c r="B521" s="305" t="s">
        <v>3333</v>
      </c>
      <c r="C521" s="305" t="s">
        <v>1172</v>
      </c>
      <c r="D521" s="321"/>
      <c r="E521" s="326" t="s">
        <v>3334</v>
      </c>
      <c r="F521" s="322"/>
      <c r="G521" s="322"/>
      <c r="H521" s="322"/>
    </row>
    <row r="522" spans="1:8" ht="30">
      <c r="A522" s="462"/>
      <c r="B522" s="305" t="s">
        <v>3335</v>
      </c>
      <c r="C522" s="305" t="s">
        <v>1172</v>
      </c>
      <c r="D522" s="321"/>
      <c r="E522" s="326" t="s">
        <v>3336</v>
      </c>
      <c r="F522" s="322"/>
      <c r="G522" s="322"/>
      <c r="H522" s="322"/>
    </row>
    <row r="523" spans="1:8">
      <c r="A523" s="462"/>
      <c r="B523" s="305" t="s">
        <v>1329</v>
      </c>
      <c r="C523" s="305" t="s">
        <v>1172</v>
      </c>
      <c r="D523" s="321"/>
      <c r="E523" s="326" t="s">
        <v>3337</v>
      </c>
      <c r="F523" s="306">
        <v>1</v>
      </c>
      <c r="G523" s="322"/>
      <c r="H523" s="322"/>
    </row>
    <row r="524" spans="1:8" ht="30">
      <c r="A524" s="462"/>
      <c r="B524" s="305" t="s">
        <v>2628</v>
      </c>
      <c r="C524" s="305" t="s">
        <v>1172</v>
      </c>
      <c r="D524" s="321"/>
      <c r="E524" s="326" t="s">
        <v>3338</v>
      </c>
      <c r="F524" s="322"/>
      <c r="G524" s="322"/>
      <c r="H524" s="322"/>
    </row>
    <row r="525" spans="1:8" ht="45">
      <c r="A525" s="462"/>
      <c r="B525" s="305" t="s">
        <v>1334</v>
      </c>
      <c r="C525" s="305" t="s">
        <v>1325</v>
      </c>
      <c r="D525" s="321"/>
      <c r="E525" s="326" t="s">
        <v>3339</v>
      </c>
      <c r="F525" s="322"/>
      <c r="G525" s="322"/>
      <c r="H525" s="322"/>
    </row>
    <row r="526" spans="1:8">
      <c r="A526" s="462"/>
      <c r="B526" s="305" t="s">
        <v>55</v>
      </c>
      <c r="C526" s="305" t="s">
        <v>1172</v>
      </c>
      <c r="D526" s="321"/>
      <c r="E526" s="326" t="s">
        <v>3340</v>
      </c>
      <c r="F526" s="322"/>
      <c r="G526" s="322"/>
      <c r="H526" s="322"/>
    </row>
    <row r="527" spans="1:8" ht="30.75" thickBot="1">
      <c r="A527" s="463"/>
      <c r="B527" s="307" t="s">
        <v>3341</v>
      </c>
      <c r="C527" s="307" t="s">
        <v>1325</v>
      </c>
      <c r="D527" s="323"/>
      <c r="E527" s="327" t="s">
        <v>3342</v>
      </c>
      <c r="F527" s="324" t="s">
        <v>2322</v>
      </c>
      <c r="G527" s="324"/>
      <c r="H527" s="324"/>
    </row>
    <row r="528" spans="1:8">
      <c r="E528" s="138" t="s">
        <v>159</v>
      </c>
      <c r="F528" s="164">
        <f>SUM(F2:F527)</f>
        <v>211</v>
      </c>
      <c r="G528" s="164"/>
    </row>
    <row r="529" spans="1:3" ht="30">
      <c r="A529" s="285" t="s">
        <v>497</v>
      </c>
      <c r="B529" s="286">
        <v>1</v>
      </c>
    </row>
    <row r="532" spans="1:3">
      <c r="B532" t="s">
        <v>4522</v>
      </c>
      <c r="C532">
        <v>500</v>
      </c>
    </row>
    <row r="533" spans="1:3">
      <c r="B533" t="s">
        <v>4523</v>
      </c>
      <c r="C533">
        <v>400</v>
      </c>
    </row>
    <row r="534" spans="1:3">
      <c r="B534" t="s">
        <v>4524</v>
      </c>
      <c r="C534">
        <v>17000</v>
      </c>
    </row>
  </sheetData>
  <mergeCells count="15">
    <mergeCell ref="A146:A160"/>
    <mergeCell ref="A2:A15"/>
    <mergeCell ref="A16:A45"/>
    <mergeCell ref="A46:A104"/>
    <mergeCell ref="A105:A114"/>
    <mergeCell ref="A115:A145"/>
    <mergeCell ref="A485:A505"/>
    <mergeCell ref="A506:A517"/>
    <mergeCell ref="A518:A527"/>
    <mergeCell ref="A161:A267"/>
    <mergeCell ref="A268:A319"/>
    <mergeCell ref="A320:A349"/>
    <mergeCell ref="A350:A358"/>
    <mergeCell ref="A369:A376"/>
    <mergeCell ref="A377:A484"/>
  </mergeCells>
  <pageMargins left="0.7" right="0.7" top="0.75" bottom="0.75" header="0.3" footer="0.3"/>
  <pageSetup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Normal="100" zoomScalePageLayoutView="85" workbookViewId="0">
      <selection activeCell="D74" sqref="D74"/>
    </sheetView>
  </sheetViews>
  <sheetFormatPr defaultColWidth="8.85546875" defaultRowHeight="15"/>
  <cols>
    <col min="1" max="1" width="24.42578125" customWidth="1"/>
    <col min="2" max="2" width="40.28515625" customWidth="1"/>
    <col min="3" max="3" width="15.7109375" customWidth="1"/>
    <col min="4" max="4" width="35.28515625" bestFit="1" customWidth="1"/>
    <col min="5" max="5" width="44.5703125" customWidth="1"/>
    <col min="6" max="6" width="20.42578125" bestFit="1" customWidth="1"/>
    <col min="7" max="7" width="20.42578125" customWidth="1"/>
    <col min="8" max="8" width="26.7109375" customWidth="1"/>
  </cols>
  <sheetData>
    <row r="1" spans="1:8">
      <c r="A1" s="190" t="s">
        <v>212</v>
      </c>
      <c r="B1" s="190" t="s">
        <v>213</v>
      </c>
      <c r="C1" s="190" t="s">
        <v>1164</v>
      </c>
      <c r="D1" s="190" t="s">
        <v>178</v>
      </c>
      <c r="E1" s="190"/>
      <c r="F1" s="190" t="s">
        <v>292</v>
      </c>
      <c r="G1" s="190" t="s">
        <v>2292</v>
      </c>
      <c r="H1" s="190" t="s">
        <v>243</v>
      </c>
    </row>
    <row r="2" spans="1:8">
      <c r="A2" s="202" t="s">
        <v>1166</v>
      </c>
      <c r="B2" s="203" t="s">
        <v>2506</v>
      </c>
      <c r="C2" s="203" t="s">
        <v>334</v>
      </c>
      <c r="D2" s="203"/>
      <c r="E2" s="203" t="s">
        <v>2507</v>
      </c>
      <c r="F2" s="203">
        <v>0</v>
      </c>
      <c r="G2" s="193"/>
      <c r="H2" s="183"/>
    </row>
    <row r="3" spans="1:8">
      <c r="A3" s="192" t="s">
        <v>1170</v>
      </c>
      <c r="B3" s="193" t="s">
        <v>2508</v>
      </c>
      <c r="C3" s="193" t="s">
        <v>1172</v>
      </c>
      <c r="E3" s="193" t="s">
        <v>2509</v>
      </c>
      <c r="F3" s="193">
        <v>1</v>
      </c>
      <c r="G3" s="193">
        <f t="shared" ref="G3:G8" si="0">+F3*$B$64</f>
        <v>2</v>
      </c>
      <c r="H3" s="178"/>
    </row>
    <row r="4" spans="1:8">
      <c r="A4" s="195"/>
      <c r="B4" s="196" t="s">
        <v>2510</v>
      </c>
      <c r="C4" s="196" t="s">
        <v>1325</v>
      </c>
      <c r="E4" s="196" t="s">
        <v>2511</v>
      </c>
      <c r="F4" s="196">
        <v>0</v>
      </c>
      <c r="G4" s="196">
        <f t="shared" si="0"/>
        <v>0</v>
      </c>
      <c r="H4" s="179"/>
    </row>
    <row r="5" spans="1:8">
      <c r="A5" s="198"/>
      <c r="B5" s="199" t="s">
        <v>88</v>
      </c>
      <c r="C5" s="199" t="s">
        <v>1172</v>
      </c>
      <c r="E5" s="199" t="s">
        <v>2512</v>
      </c>
      <c r="F5" s="199">
        <v>1</v>
      </c>
      <c r="G5" s="199">
        <f t="shared" si="0"/>
        <v>2</v>
      </c>
      <c r="H5" s="187"/>
    </row>
    <row r="6" spans="1:8">
      <c r="A6" s="192" t="s">
        <v>1181</v>
      </c>
      <c r="B6" s="193" t="s">
        <v>2513</v>
      </c>
      <c r="C6" s="193" t="s">
        <v>1573</v>
      </c>
      <c r="D6" s="193"/>
      <c r="E6" s="193" t="s">
        <v>2514</v>
      </c>
      <c r="F6" s="193">
        <v>0</v>
      </c>
      <c r="G6" s="196">
        <f t="shared" si="0"/>
        <v>0</v>
      </c>
      <c r="H6" s="178"/>
    </row>
    <row r="7" spans="1:8">
      <c r="A7" s="195"/>
      <c r="B7" s="196" t="s">
        <v>2515</v>
      </c>
      <c r="C7" s="196" t="s">
        <v>152</v>
      </c>
      <c r="D7" s="196"/>
      <c r="E7" s="196" t="s">
        <v>2516</v>
      </c>
      <c r="F7" s="196">
        <v>0</v>
      </c>
      <c r="G7" s="196">
        <f t="shared" si="0"/>
        <v>0</v>
      </c>
      <c r="H7" s="179"/>
    </row>
    <row r="8" spans="1:8">
      <c r="A8" s="195"/>
      <c r="B8" s="196" t="s">
        <v>2517</v>
      </c>
      <c r="C8" s="196" t="s">
        <v>1172</v>
      </c>
      <c r="D8" s="196"/>
      <c r="E8" s="196" t="s">
        <v>2518</v>
      </c>
      <c r="F8" s="196">
        <v>0</v>
      </c>
      <c r="G8" s="196">
        <f t="shared" si="0"/>
        <v>0</v>
      </c>
      <c r="H8" s="179"/>
    </row>
    <row r="9" spans="1:8">
      <c r="A9" s="195"/>
      <c r="B9" s="196" t="s">
        <v>2519</v>
      </c>
      <c r="C9" s="196" t="s">
        <v>1172</v>
      </c>
      <c r="D9" s="196"/>
      <c r="E9" s="196" t="s">
        <v>2520</v>
      </c>
      <c r="F9" s="196"/>
      <c r="G9" s="196"/>
      <c r="H9" s="179"/>
    </row>
    <row r="10" spans="1:8">
      <c r="A10" s="198"/>
      <c r="B10" s="199" t="s">
        <v>2521</v>
      </c>
      <c r="C10" s="199" t="s">
        <v>219</v>
      </c>
      <c r="D10" s="199"/>
      <c r="E10" s="199" t="s">
        <v>2522</v>
      </c>
      <c r="F10" s="199">
        <v>0</v>
      </c>
      <c r="G10" s="199">
        <f>+F10*$B$64</f>
        <v>0</v>
      </c>
      <c r="H10" s="187"/>
    </row>
    <row r="11" spans="1:8">
      <c r="A11" s="269" t="s">
        <v>2523</v>
      </c>
      <c r="B11" s="257" t="s">
        <v>2524</v>
      </c>
      <c r="C11" s="193" t="s">
        <v>219</v>
      </c>
      <c r="D11" s="193"/>
      <c r="E11" s="193" t="s">
        <v>2525</v>
      </c>
      <c r="F11" s="193">
        <v>1</v>
      </c>
      <c r="G11" s="196">
        <f>+F11*$B$64</f>
        <v>2</v>
      </c>
      <c r="H11" s="178"/>
    </row>
    <row r="12" spans="1:8">
      <c r="A12" s="268"/>
      <c r="B12" s="244" t="s">
        <v>2526</v>
      </c>
      <c r="C12" s="196" t="s">
        <v>152</v>
      </c>
      <c r="D12" s="196"/>
      <c r="E12" s="196" t="s">
        <v>2527</v>
      </c>
      <c r="F12" s="196">
        <v>1</v>
      </c>
      <c r="G12" s="196">
        <f>+F12*$B$64</f>
        <v>2</v>
      </c>
      <c r="H12" s="179"/>
    </row>
    <row r="13" spans="1:8">
      <c r="A13" s="275" t="s">
        <v>1270</v>
      </c>
      <c r="B13" s="276" t="s">
        <v>2528</v>
      </c>
      <c r="C13" s="203" t="s">
        <v>219</v>
      </c>
      <c r="D13" s="203"/>
      <c r="E13" s="203" t="s">
        <v>2529</v>
      </c>
      <c r="F13" s="203">
        <v>1</v>
      </c>
      <c r="G13" s="203">
        <f>+F13*$B$66</f>
        <v>10</v>
      </c>
      <c r="H13" s="183"/>
    </row>
    <row r="14" spans="1:8">
      <c r="A14" s="269" t="s">
        <v>2530</v>
      </c>
      <c r="B14" s="257" t="s">
        <v>2531</v>
      </c>
      <c r="C14" s="193" t="s">
        <v>152</v>
      </c>
      <c r="D14" s="193"/>
      <c r="E14" s="193" t="s">
        <v>2527</v>
      </c>
      <c r="F14" s="193">
        <v>1</v>
      </c>
      <c r="G14" s="193">
        <f>+F14*$B$66</f>
        <v>10</v>
      </c>
      <c r="H14" s="178"/>
    </row>
    <row r="15" spans="1:8">
      <c r="A15" s="270"/>
      <c r="B15" s="258" t="s">
        <v>2532</v>
      </c>
      <c r="C15" s="199" t="s">
        <v>219</v>
      </c>
      <c r="D15" s="199"/>
      <c r="E15" s="199" t="s">
        <v>2533</v>
      </c>
      <c r="F15" s="199">
        <v>1</v>
      </c>
      <c r="G15" s="199">
        <f>+F15*$B$66</f>
        <v>10</v>
      </c>
      <c r="H15" s="187"/>
    </row>
    <row r="16" spans="1:8">
      <c r="A16" s="192" t="s">
        <v>1245</v>
      </c>
      <c r="B16" s="193" t="s">
        <v>2534</v>
      </c>
      <c r="C16" s="193" t="s">
        <v>219</v>
      </c>
      <c r="D16" s="193"/>
      <c r="E16" s="193" t="s">
        <v>2535</v>
      </c>
      <c r="F16" s="193">
        <v>0</v>
      </c>
      <c r="G16" s="193">
        <f>+F16*$B$67</f>
        <v>0</v>
      </c>
      <c r="H16" s="178"/>
    </row>
    <row r="17" spans="1:8">
      <c r="A17" s="195"/>
      <c r="B17" s="196" t="s">
        <v>2536</v>
      </c>
      <c r="C17" s="196" t="s">
        <v>222</v>
      </c>
      <c r="D17" s="196"/>
      <c r="E17" s="196" t="s">
        <v>2537</v>
      </c>
      <c r="F17" s="196">
        <v>0</v>
      </c>
      <c r="G17" s="196">
        <f>+F17*$B$67</f>
        <v>0</v>
      </c>
      <c r="H17" s="179"/>
    </row>
    <row r="18" spans="1:8">
      <c r="A18" s="195"/>
      <c r="B18" s="196" t="s">
        <v>2538</v>
      </c>
      <c r="C18" s="196" t="s">
        <v>222</v>
      </c>
      <c r="D18" s="196"/>
      <c r="E18" s="196" t="s">
        <v>2539</v>
      </c>
      <c r="F18" s="196">
        <v>0</v>
      </c>
      <c r="G18" s="196">
        <f>+F18*$B$67</f>
        <v>0</v>
      </c>
      <c r="H18" s="179"/>
    </row>
    <row r="19" spans="1:8">
      <c r="A19" s="195"/>
      <c r="B19" s="196" t="s">
        <v>2540</v>
      </c>
      <c r="C19" s="196" t="s">
        <v>1172</v>
      </c>
      <c r="D19" s="196"/>
      <c r="E19" s="196" t="s">
        <v>2541</v>
      </c>
      <c r="F19" s="196">
        <v>0</v>
      </c>
      <c r="G19" s="196">
        <f>+F19*$B$67</f>
        <v>0</v>
      </c>
      <c r="H19" s="179"/>
    </row>
    <row r="20" spans="1:8">
      <c r="A20" s="198"/>
      <c r="B20" s="199" t="s">
        <v>2542</v>
      </c>
      <c r="C20" s="199" t="s">
        <v>222</v>
      </c>
      <c r="D20" s="199"/>
      <c r="E20" s="199" t="s">
        <v>2543</v>
      </c>
      <c r="F20" s="199">
        <v>0</v>
      </c>
      <c r="G20" s="199">
        <f>+F20*$B$67</f>
        <v>0</v>
      </c>
      <c r="H20" s="187"/>
    </row>
    <row r="21" spans="1:8">
      <c r="A21" s="192" t="s">
        <v>2544</v>
      </c>
      <c r="B21" s="193" t="s">
        <v>2545</v>
      </c>
      <c r="C21" s="193" t="s">
        <v>1920</v>
      </c>
      <c r="D21" s="193"/>
      <c r="E21" s="193" t="s">
        <v>2546</v>
      </c>
      <c r="F21" s="193">
        <v>0</v>
      </c>
      <c r="G21" s="193">
        <v>0</v>
      </c>
      <c r="H21" s="178"/>
    </row>
    <row r="22" spans="1:8">
      <c r="A22" s="195"/>
      <c r="B22" s="196" t="s">
        <v>2547</v>
      </c>
      <c r="C22" s="196" t="s">
        <v>1920</v>
      </c>
      <c r="D22" s="196"/>
      <c r="E22" s="196" t="s">
        <v>2548</v>
      </c>
      <c r="F22" s="196"/>
      <c r="G22" s="196"/>
      <c r="H22" s="179"/>
    </row>
    <row r="23" spans="1:8">
      <c r="A23" s="198"/>
      <c r="B23" s="199" t="s">
        <v>2549</v>
      </c>
      <c r="C23" s="199" t="s">
        <v>222</v>
      </c>
      <c r="D23" s="199"/>
      <c r="E23" s="199" t="s">
        <v>2550</v>
      </c>
      <c r="F23" s="199">
        <v>0</v>
      </c>
      <c r="G23" s="199">
        <v>0</v>
      </c>
      <c r="H23" s="187"/>
    </row>
    <row r="24" spans="1:8">
      <c r="A24" s="269" t="s">
        <v>1218</v>
      </c>
      <c r="B24" s="257" t="s">
        <v>2551</v>
      </c>
      <c r="C24" s="193" t="s">
        <v>1172</v>
      </c>
      <c r="D24" s="193"/>
      <c r="E24" s="193" t="s">
        <v>2552</v>
      </c>
      <c r="F24" s="193">
        <v>1</v>
      </c>
      <c r="G24" s="196">
        <f>+F24*$B$68</f>
        <v>20</v>
      </c>
      <c r="H24" s="178"/>
    </row>
    <row r="25" spans="1:8">
      <c r="A25" s="268"/>
      <c r="B25" s="244" t="s">
        <v>2553</v>
      </c>
      <c r="C25" s="196" t="s">
        <v>1172</v>
      </c>
      <c r="D25" s="196"/>
      <c r="E25" s="196" t="s">
        <v>2554</v>
      </c>
      <c r="F25" s="196">
        <v>1</v>
      </c>
      <c r="G25" s="196">
        <f>+F25*$B$68</f>
        <v>20</v>
      </c>
      <c r="H25" s="179"/>
    </row>
    <row r="26" spans="1:8">
      <c r="A26" s="268"/>
      <c r="B26" s="244" t="s">
        <v>2555</v>
      </c>
      <c r="C26" s="196" t="s">
        <v>1172</v>
      </c>
      <c r="D26" s="196"/>
      <c r="E26" s="196" t="s">
        <v>2556</v>
      </c>
      <c r="F26" s="196">
        <v>0</v>
      </c>
      <c r="G26" s="196"/>
      <c r="H26" s="179"/>
    </row>
    <row r="27" spans="1:8">
      <c r="A27" s="268"/>
      <c r="B27" s="244" t="s">
        <v>2557</v>
      </c>
      <c r="C27" s="196" t="s">
        <v>268</v>
      </c>
      <c r="D27" s="196"/>
      <c r="E27" s="196" t="s">
        <v>2558</v>
      </c>
      <c r="F27" s="196">
        <v>0</v>
      </c>
      <c r="G27" s="196"/>
      <c r="H27" s="179"/>
    </row>
    <row r="28" spans="1:8">
      <c r="A28" s="268"/>
      <c r="B28" s="244" t="s">
        <v>2559</v>
      </c>
      <c r="C28" s="196" t="s">
        <v>1172</v>
      </c>
      <c r="D28" s="196"/>
      <c r="E28" s="196" t="s">
        <v>2560</v>
      </c>
      <c r="F28" s="196">
        <v>0</v>
      </c>
      <c r="G28" s="196"/>
      <c r="H28" s="179"/>
    </row>
    <row r="29" spans="1:8">
      <c r="A29" s="268"/>
      <c r="B29" s="244" t="s">
        <v>2561</v>
      </c>
      <c r="C29" s="196" t="s">
        <v>1920</v>
      </c>
      <c r="D29" s="196"/>
      <c r="E29" s="196" t="s">
        <v>2562</v>
      </c>
      <c r="F29" s="196">
        <v>0</v>
      </c>
      <c r="G29" s="196"/>
      <c r="H29" s="179"/>
    </row>
    <row r="30" spans="1:8">
      <c r="A30" s="195"/>
      <c r="B30" s="244" t="s">
        <v>2563</v>
      </c>
      <c r="C30" s="196" t="s">
        <v>2564</v>
      </c>
      <c r="D30" s="196"/>
      <c r="E30" s="196" t="s">
        <v>2565</v>
      </c>
      <c r="F30" s="196">
        <v>0</v>
      </c>
      <c r="G30" s="196"/>
      <c r="H30" s="179"/>
    </row>
    <row r="31" spans="1:8">
      <c r="A31" s="195"/>
      <c r="B31" s="196" t="s">
        <v>2566</v>
      </c>
      <c r="C31" s="196" t="s">
        <v>1325</v>
      </c>
      <c r="D31" s="196"/>
      <c r="E31" s="196" t="s">
        <v>2567</v>
      </c>
      <c r="F31" s="196">
        <v>0</v>
      </c>
      <c r="G31" s="196"/>
      <c r="H31" s="179"/>
    </row>
    <row r="32" spans="1:8">
      <c r="A32" s="195"/>
      <c r="B32" s="196" t="s">
        <v>2568</v>
      </c>
      <c r="C32" s="196" t="s">
        <v>1920</v>
      </c>
      <c r="D32" s="196"/>
      <c r="E32" s="196" t="s">
        <v>2569</v>
      </c>
      <c r="F32" s="196">
        <v>0</v>
      </c>
      <c r="G32" s="196"/>
      <c r="H32" s="179"/>
    </row>
    <row r="33" spans="1:8">
      <c r="A33" s="269" t="s">
        <v>1306</v>
      </c>
      <c r="B33" s="257" t="s">
        <v>2570</v>
      </c>
      <c r="C33" s="193" t="s">
        <v>1172</v>
      </c>
      <c r="D33" s="193"/>
      <c r="E33" s="193" t="s">
        <v>2571</v>
      </c>
      <c r="F33" s="193">
        <v>1</v>
      </c>
      <c r="G33" s="193">
        <f t="shared" ref="G33:G46" si="1">+F33*$B$71</f>
        <v>6</v>
      </c>
      <c r="H33" s="178"/>
    </row>
    <row r="34" spans="1:8">
      <c r="A34" s="268"/>
      <c r="B34" s="244" t="s">
        <v>2572</v>
      </c>
      <c r="C34" s="196" t="s">
        <v>268</v>
      </c>
      <c r="D34" s="196"/>
      <c r="E34" s="196" t="s">
        <v>2573</v>
      </c>
      <c r="F34" s="196">
        <v>1</v>
      </c>
      <c r="G34" s="196">
        <f t="shared" si="1"/>
        <v>6</v>
      </c>
      <c r="H34" s="179"/>
    </row>
    <row r="35" spans="1:8">
      <c r="A35" s="268"/>
      <c r="B35" s="244" t="s">
        <v>2574</v>
      </c>
      <c r="C35" s="196" t="s">
        <v>1920</v>
      </c>
      <c r="D35" s="196"/>
      <c r="E35" s="196" t="s">
        <v>2562</v>
      </c>
      <c r="F35" s="196">
        <v>1</v>
      </c>
      <c r="G35" s="196">
        <f t="shared" si="1"/>
        <v>6</v>
      </c>
      <c r="H35" s="179"/>
    </row>
    <row r="36" spans="1:8">
      <c r="A36" s="268"/>
      <c r="B36" s="244" t="s">
        <v>2575</v>
      </c>
      <c r="C36" s="196" t="s">
        <v>1325</v>
      </c>
      <c r="D36" s="196"/>
      <c r="E36" s="196" t="s">
        <v>2567</v>
      </c>
      <c r="F36" s="196">
        <v>1</v>
      </c>
      <c r="G36" s="196">
        <f t="shared" si="1"/>
        <v>6</v>
      </c>
      <c r="H36" s="179"/>
    </row>
    <row r="37" spans="1:8">
      <c r="A37" s="270"/>
      <c r="B37" s="258" t="s">
        <v>2576</v>
      </c>
      <c r="C37" s="199" t="s">
        <v>1920</v>
      </c>
      <c r="D37" s="199"/>
      <c r="E37" s="199" t="s">
        <v>2569</v>
      </c>
      <c r="F37" s="199">
        <v>1</v>
      </c>
      <c r="G37" s="199">
        <f t="shared" si="1"/>
        <v>6</v>
      </c>
      <c r="H37" s="187"/>
    </row>
    <row r="38" spans="1:8">
      <c r="A38" s="268" t="s">
        <v>1269</v>
      </c>
      <c r="B38" s="244" t="s">
        <v>2577</v>
      </c>
      <c r="C38" s="196" t="s">
        <v>1172</v>
      </c>
      <c r="D38" s="196"/>
      <c r="E38" s="196" t="s">
        <v>2578</v>
      </c>
      <c r="F38" s="196">
        <v>1</v>
      </c>
      <c r="G38" s="196">
        <f t="shared" si="1"/>
        <v>6</v>
      </c>
      <c r="H38" s="179"/>
    </row>
    <row r="39" spans="1:8">
      <c r="A39" s="268"/>
      <c r="B39" s="244" t="s">
        <v>2579</v>
      </c>
      <c r="C39" s="196" t="s">
        <v>1172</v>
      </c>
      <c r="D39" s="196"/>
      <c r="E39" s="196" t="s">
        <v>2580</v>
      </c>
      <c r="F39" s="196">
        <v>1</v>
      </c>
      <c r="G39" s="196">
        <f t="shared" si="1"/>
        <v>6</v>
      </c>
      <c r="H39" s="179"/>
    </row>
    <row r="40" spans="1:8">
      <c r="A40" s="268"/>
      <c r="B40" s="244" t="s">
        <v>2581</v>
      </c>
      <c r="C40" s="196" t="s">
        <v>1172</v>
      </c>
      <c r="D40" s="196"/>
      <c r="E40" s="196" t="s">
        <v>2582</v>
      </c>
      <c r="F40" s="196">
        <v>1</v>
      </c>
      <c r="G40" s="196">
        <f t="shared" si="1"/>
        <v>6</v>
      </c>
      <c r="H40" s="179"/>
    </row>
    <row r="41" spans="1:8">
      <c r="A41" s="268"/>
      <c r="B41" s="244" t="s">
        <v>2583</v>
      </c>
      <c r="C41" s="196" t="s">
        <v>287</v>
      </c>
      <c r="D41" s="196"/>
      <c r="E41" s="196" t="s">
        <v>2584</v>
      </c>
      <c r="F41" s="196">
        <v>1</v>
      </c>
      <c r="G41" s="196">
        <f t="shared" si="1"/>
        <v>6</v>
      </c>
      <c r="H41" s="179"/>
    </row>
    <row r="42" spans="1:8">
      <c r="A42" s="270"/>
      <c r="B42" s="258" t="s">
        <v>2585</v>
      </c>
      <c r="C42" s="199" t="s">
        <v>1325</v>
      </c>
      <c r="D42" s="199"/>
      <c r="E42" s="199" t="s">
        <v>2586</v>
      </c>
      <c r="F42" s="199">
        <v>1</v>
      </c>
      <c r="G42" s="199">
        <f t="shared" si="1"/>
        <v>6</v>
      </c>
      <c r="H42" s="187"/>
    </row>
    <row r="43" spans="1:8">
      <c r="A43" s="269" t="s">
        <v>1191</v>
      </c>
      <c r="B43" s="257" t="s">
        <v>2587</v>
      </c>
      <c r="C43" s="193" t="s">
        <v>220</v>
      </c>
      <c r="D43" s="193"/>
      <c r="E43" s="193" t="s">
        <v>2588</v>
      </c>
      <c r="F43" s="193">
        <v>1</v>
      </c>
      <c r="G43" s="193">
        <f t="shared" si="1"/>
        <v>6</v>
      </c>
      <c r="H43" s="178"/>
    </row>
    <row r="44" spans="1:8">
      <c r="A44" s="268"/>
      <c r="B44" s="244" t="s">
        <v>2589</v>
      </c>
      <c r="C44" s="196" t="s">
        <v>219</v>
      </c>
      <c r="D44" s="196"/>
      <c r="E44" s="196" t="s">
        <v>2590</v>
      </c>
      <c r="F44" s="196">
        <v>1</v>
      </c>
      <c r="G44" s="196">
        <f t="shared" si="1"/>
        <v>6</v>
      </c>
      <c r="H44" s="179"/>
    </row>
    <row r="45" spans="1:8">
      <c r="A45" s="268"/>
      <c r="B45" s="244" t="s">
        <v>2591</v>
      </c>
      <c r="C45" s="196" t="s">
        <v>220</v>
      </c>
      <c r="D45" s="196"/>
      <c r="E45" s="196" t="s">
        <v>2592</v>
      </c>
      <c r="F45" s="196">
        <v>1</v>
      </c>
      <c r="G45" s="196">
        <f t="shared" si="1"/>
        <v>6</v>
      </c>
      <c r="H45" s="179"/>
    </row>
    <row r="46" spans="1:8">
      <c r="A46" s="270"/>
      <c r="B46" s="258" t="s">
        <v>1302</v>
      </c>
      <c r="C46" s="199" t="s">
        <v>220</v>
      </c>
      <c r="D46" s="199"/>
      <c r="E46" s="199" t="s">
        <v>2593</v>
      </c>
      <c r="F46" s="199">
        <v>1</v>
      </c>
      <c r="G46" s="199">
        <f t="shared" si="1"/>
        <v>6</v>
      </c>
      <c r="H46" s="187"/>
    </row>
    <row r="47" spans="1:8">
      <c r="A47" s="268" t="s">
        <v>1295</v>
      </c>
      <c r="B47" s="244" t="s">
        <v>2594</v>
      </c>
      <c r="C47" s="196" t="s">
        <v>220</v>
      </c>
      <c r="D47" s="196"/>
      <c r="E47" s="303" t="s">
        <v>2595</v>
      </c>
      <c r="F47" s="196"/>
      <c r="G47" s="196"/>
      <c r="H47" s="179"/>
    </row>
    <row r="48" spans="1:8" ht="14.25" customHeight="1">
      <c r="A48" s="268"/>
      <c r="B48" s="244" t="s">
        <v>2587</v>
      </c>
      <c r="C48" s="196" t="s">
        <v>220</v>
      </c>
      <c r="D48" s="196"/>
      <c r="E48" s="303" t="s">
        <v>2588</v>
      </c>
      <c r="F48" s="196"/>
      <c r="G48" s="196"/>
      <c r="H48" s="179"/>
    </row>
    <row r="49" spans="1:8" ht="14.25" customHeight="1">
      <c r="A49" s="268"/>
      <c r="B49" s="244" t="s">
        <v>2596</v>
      </c>
      <c r="C49" s="196" t="s">
        <v>220</v>
      </c>
      <c r="D49" s="196"/>
      <c r="E49" s="303" t="s">
        <v>2597</v>
      </c>
      <c r="F49" s="196"/>
      <c r="G49" s="196"/>
      <c r="H49" s="179"/>
    </row>
    <row r="50" spans="1:8" ht="14.25" customHeight="1">
      <c r="A50" s="268"/>
      <c r="B50" s="244" t="s">
        <v>2598</v>
      </c>
      <c r="C50" s="196" t="s">
        <v>220</v>
      </c>
      <c r="D50" s="196"/>
      <c r="E50" s="303" t="s">
        <v>2599</v>
      </c>
      <c r="F50" s="196"/>
      <c r="G50" s="196"/>
      <c r="H50" s="179"/>
    </row>
    <row r="51" spans="1:8" ht="14.25" customHeight="1">
      <c r="A51" s="268"/>
      <c r="B51" s="244" t="s">
        <v>2600</v>
      </c>
      <c r="C51" s="196" t="s">
        <v>220</v>
      </c>
      <c r="D51" s="196"/>
      <c r="E51" s="303" t="s">
        <v>2601</v>
      </c>
      <c r="F51" s="196"/>
      <c r="G51" s="196"/>
      <c r="H51" s="179"/>
    </row>
    <row r="52" spans="1:8" ht="14.25" customHeight="1">
      <c r="A52" s="268"/>
      <c r="B52" s="244" t="s">
        <v>2602</v>
      </c>
      <c r="C52" s="196" t="s">
        <v>220</v>
      </c>
      <c r="D52" s="196"/>
      <c r="E52" s="303" t="s">
        <v>2603</v>
      </c>
      <c r="F52" s="196"/>
      <c r="G52" s="196"/>
      <c r="H52" s="179"/>
    </row>
    <row r="53" spans="1:8" ht="14.25" customHeight="1">
      <c r="A53" s="268"/>
      <c r="B53" s="244" t="s">
        <v>2604</v>
      </c>
      <c r="C53" s="196" t="s">
        <v>220</v>
      </c>
      <c r="D53" s="196"/>
      <c r="E53" s="303" t="s">
        <v>2605</v>
      </c>
      <c r="F53" s="196"/>
      <c r="G53" s="196"/>
      <c r="H53" s="179"/>
    </row>
    <row r="54" spans="1:8" ht="14.25" customHeight="1">
      <c r="A54" s="268"/>
      <c r="B54" s="244" t="s">
        <v>2606</v>
      </c>
      <c r="C54" s="196" t="s">
        <v>219</v>
      </c>
      <c r="D54" s="196"/>
      <c r="E54" s="303" t="s">
        <v>2607</v>
      </c>
      <c r="F54" s="196"/>
      <c r="G54" s="196"/>
      <c r="H54" s="179"/>
    </row>
    <row r="55" spans="1:8" ht="30">
      <c r="A55" s="268"/>
      <c r="B55" s="244" t="s">
        <v>2608</v>
      </c>
      <c r="C55" s="196" t="s">
        <v>220</v>
      </c>
      <c r="D55" s="196"/>
      <c r="E55" s="303" t="s">
        <v>2609</v>
      </c>
      <c r="F55" s="196"/>
      <c r="G55" s="196"/>
      <c r="H55" s="179"/>
    </row>
    <row r="56" spans="1:8">
      <c r="A56" s="268"/>
      <c r="B56" s="244" t="s">
        <v>2591</v>
      </c>
      <c r="C56" s="196" t="s">
        <v>220</v>
      </c>
      <c r="D56" s="196"/>
      <c r="E56" s="303" t="s">
        <v>2592</v>
      </c>
      <c r="F56" s="196"/>
      <c r="G56" s="196"/>
      <c r="H56" s="179"/>
    </row>
    <row r="57" spans="1:8">
      <c r="A57" s="268"/>
      <c r="B57" s="244" t="s">
        <v>1302</v>
      </c>
      <c r="C57" s="196" t="s">
        <v>220</v>
      </c>
      <c r="D57" s="196"/>
      <c r="E57" s="303" t="s">
        <v>2610</v>
      </c>
      <c r="F57" s="196"/>
      <c r="G57" s="196"/>
      <c r="H57" s="179"/>
    </row>
    <row r="58" spans="1:8">
      <c r="A58" s="268"/>
      <c r="B58" s="244"/>
      <c r="C58" s="196"/>
      <c r="D58" s="196"/>
      <c r="E58" s="196"/>
      <c r="F58" s="244">
        <v>0</v>
      </c>
      <c r="G58" s="244"/>
      <c r="H58" s="179"/>
    </row>
    <row r="59" spans="1:8">
      <c r="A59" s="202"/>
      <c r="B59" s="203" t="s">
        <v>2276</v>
      </c>
      <c r="C59" s="203"/>
      <c r="D59" s="203"/>
      <c r="E59" s="203"/>
      <c r="F59" s="203">
        <v>0</v>
      </c>
      <c r="G59" s="203"/>
      <c r="H59" s="183"/>
    </row>
    <row r="60" spans="1:8">
      <c r="D60" s="138" t="s">
        <v>159</v>
      </c>
      <c r="E60" s="138"/>
      <c r="F60" s="164">
        <f>SUM(F2:F59)</f>
        <v>23</v>
      </c>
      <c r="G60" s="164">
        <f>SUM(G2:G59)</f>
        <v>162</v>
      </c>
    </row>
    <row r="62" spans="1:8" ht="30">
      <c r="A62" s="285" t="s">
        <v>497</v>
      </c>
      <c r="B62" s="286">
        <v>1</v>
      </c>
    </row>
    <row r="64" spans="1:8">
      <c r="A64" t="s">
        <v>2323</v>
      </c>
      <c r="B64">
        <v>2</v>
      </c>
    </row>
    <row r="65" spans="2:2">
      <c r="B65">
        <v>4</v>
      </c>
    </row>
    <row r="66" spans="2:2">
      <c r="B66">
        <v>10</v>
      </c>
    </row>
    <row r="67" spans="2:2">
      <c r="B67">
        <v>0</v>
      </c>
    </row>
    <row r="68" spans="2:2">
      <c r="B68">
        <v>20</v>
      </c>
    </row>
    <row r="71" spans="2:2">
      <c r="B71">
        <v>6</v>
      </c>
    </row>
    <row r="72" spans="2:2">
      <c r="B72">
        <v>5</v>
      </c>
    </row>
    <row r="73" spans="2:2">
      <c r="B73">
        <v>1</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3"/>
  <sheetViews>
    <sheetView topLeftCell="A10" zoomScale="80" zoomScaleNormal="80" zoomScalePageLayoutView="70" workbookViewId="0">
      <selection activeCell="A12" sqref="A12"/>
    </sheetView>
  </sheetViews>
  <sheetFormatPr defaultColWidth="11.42578125" defaultRowHeight="14.25"/>
  <cols>
    <col min="1" max="1" width="37.28515625" style="2" customWidth="1"/>
    <col min="2" max="2" width="16.28515625" style="2" customWidth="1"/>
    <col min="3" max="3" width="33.7109375" style="2" customWidth="1"/>
    <col min="4" max="4" width="21.42578125" style="2" customWidth="1"/>
    <col min="5" max="5" width="28" style="2" customWidth="1"/>
    <col min="6" max="6" width="18.28515625" style="2" bestFit="1" customWidth="1"/>
    <col min="7" max="7" width="20.140625" style="2" bestFit="1" customWidth="1"/>
    <col min="8" max="8" width="16.42578125" style="2" customWidth="1"/>
    <col min="9" max="9" width="13.42578125" style="2" bestFit="1" customWidth="1"/>
    <col min="10" max="10" width="11.42578125" style="2"/>
    <col min="11" max="12" width="12.28515625" style="2" bestFit="1" customWidth="1"/>
    <col min="13" max="16384" width="11.42578125" style="2"/>
  </cols>
  <sheetData>
    <row r="1" spans="1:9" s="6" customFormat="1" ht="74.099999999999994" customHeight="1">
      <c r="A1" s="411" t="s">
        <v>138</v>
      </c>
      <c r="B1" s="412"/>
      <c r="C1" s="412"/>
      <c r="D1" s="412"/>
      <c r="E1" s="413" t="s">
        <v>498</v>
      </c>
      <c r="F1" s="414"/>
      <c r="G1" s="414"/>
      <c r="H1" s="414"/>
      <c r="I1" s="414"/>
    </row>
    <row r="3" spans="1:9" ht="18" customHeight="1">
      <c r="A3" s="3"/>
      <c r="B3" s="4" t="s">
        <v>0</v>
      </c>
      <c r="C3" s="4" t="s">
        <v>501</v>
      </c>
      <c r="D3" s="4" t="s">
        <v>502</v>
      </c>
      <c r="E3" s="4" t="s">
        <v>1</v>
      </c>
      <c r="F3" s="3" t="s">
        <v>2</v>
      </c>
      <c r="G3" s="3" t="s">
        <v>3</v>
      </c>
      <c r="H3" s="3" t="s">
        <v>30</v>
      </c>
      <c r="I3" s="3" t="s">
        <v>31</v>
      </c>
    </row>
    <row r="4" spans="1:9" s="7" customFormat="1" ht="18" customHeight="1">
      <c r="A4" s="398" t="str">
        <f>+'Avg QoS Calc'!A2</f>
        <v>ad_response</v>
      </c>
      <c r="B4" s="172">
        <v>15</v>
      </c>
      <c r="C4" s="173">
        <f>IF($B4=0,0, 'Avg QoS Calc'!C2)</f>
        <v>5</v>
      </c>
      <c r="D4" s="173">
        <f>IF($B4=0,0, 'Avg QoS Calc'!E2)</f>
        <v>4</v>
      </c>
      <c r="E4" s="172">
        <v>15</v>
      </c>
      <c r="F4" s="173">
        <f>C4*D4/E4</f>
        <v>1.3333333333333333</v>
      </c>
      <c r="G4" s="173">
        <f t="shared" ref="G4" si="0">F4*B4</f>
        <v>20</v>
      </c>
      <c r="H4" s="173">
        <f>D4*C4</f>
        <v>20</v>
      </c>
      <c r="I4" s="173">
        <f>H4*B4</f>
        <v>300</v>
      </c>
    </row>
    <row r="5" spans="1:9" s="7" customFormat="1" ht="18" customHeight="1">
      <c r="A5" s="399" t="str">
        <f>+'Avg QoS Calc'!A3</f>
        <v>ad_server</v>
      </c>
      <c r="B5" s="175">
        <v>15</v>
      </c>
      <c r="C5" s="173">
        <f>IF($B5=0,0, 'Avg QoS Calc'!C3)</f>
        <v>1</v>
      </c>
      <c r="D5" s="173">
        <f>IF($B5=0,0, 'Avg QoS Calc'!E3)</f>
        <v>164</v>
      </c>
      <c r="E5" s="174">
        <v>15</v>
      </c>
      <c r="F5" s="173">
        <f t="shared" ref="F5:F68" si="1">C5*D5/E5</f>
        <v>10.933333333333334</v>
      </c>
      <c r="G5" s="173">
        <f t="shared" ref="G5:G68" si="2">F5*B5</f>
        <v>164</v>
      </c>
      <c r="H5" s="173">
        <f t="shared" ref="H5:H68" si="3">D5*C5</f>
        <v>164</v>
      </c>
      <c r="I5" s="173">
        <f t="shared" ref="I5:I68" si="4">H5*B5</f>
        <v>2460</v>
      </c>
    </row>
    <row r="6" spans="1:9" s="7" customFormat="1" ht="18" customHeight="1">
      <c r="A6" s="398" t="str">
        <f>+'Avg QoS Calc'!A4</f>
        <v>adevl</v>
      </c>
      <c r="B6" s="175">
        <v>0</v>
      </c>
      <c r="C6" s="173">
        <f>IF($B6=0,0, 'Avg QoS Calc'!C4)</f>
        <v>0</v>
      </c>
      <c r="D6" s="173">
        <f>IF($B6=0,0, 'Avg QoS Calc'!E4)</f>
        <v>0</v>
      </c>
      <c r="E6" s="174">
        <v>5</v>
      </c>
      <c r="F6" s="173">
        <f t="shared" si="1"/>
        <v>0</v>
      </c>
      <c r="G6" s="173">
        <f t="shared" si="2"/>
        <v>0</v>
      </c>
      <c r="H6" s="173">
        <f t="shared" si="3"/>
        <v>0</v>
      </c>
      <c r="I6" s="173">
        <f t="shared" si="4"/>
        <v>0</v>
      </c>
    </row>
    <row r="7" spans="1:9" s="7" customFormat="1" ht="18" customHeight="1">
      <c r="A7" s="396" t="str">
        <f>+'Avg QoS Calc'!A5</f>
        <v>apache</v>
      </c>
      <c r="B7" s="175">
        <v>0</v>
      </c>
      <c r="C7" s="173">
        <f>IF($B7=0,0, 'Avg QoS Calc'!C5)</f>
        <v>0</v>
      </c>
      <c r="D7" s="173">
        <f>IF($B7=0,0, 'Avg QoS Calc'!E5)</f>
        <v>0</v>
      </c>
      <c r="E7" s="174">
        <v>10</v>
      </c>
      <c r="F7" s="173">
        <f t="shared" si="1"/>
        <v>0</v>
      </c>
      <c r="G7" s="173">
        <f t="shared" si="2"/>
        <v>0</v>
      </c>
      <c r="H7" s="173">
        <f t="shared" si="3"/>
        <v>0</v>
      </c>
      <c r="I7" s="173">
        <f t="shared" si="4"/>
        <v>0</v>
      </c>
    </row>
    <row r="8" spans="1:9" s="7" customFormat="1" ht="18" customHeight="1">
      <c r="A8" s="396" t="str">
        <f>+'Avg QoS Calc'!A6</f>
        <v>applogic_mon</v>
      </c>
      <c r="B8" s="175">
        <v>0</v>
      </c>
      <c r="C8" s="173">
        <f>IF($B8=0,0, 'Avg QoS Calc'!C6)</f>
        <v>0</v>
      </c>
      <c r="D8" s="173">
        <f>IF($B8=0,0, 'Avg QoS Calc'!E6)</f>
        <v>0</v>
      </c>
      <c r="E8" s="174">
        <v>5</v>
      </c>
      <c r="F8" s="173">
        <f t="shared" si="1"/>
        <v>0</v>
      </c>
      <c r="G8" s="173">
        <f t="shared" si="2"/>
        <v>0</v>
      </c>
      <c r="H8" s="173">
        <f t="shared" si="3"/>
        <v>0</v>
      </c>
      <c r="I8" s="173">
        <f t="shared" si="4"/>
        <v>0</v>
      </c>
    </row>
    <row r="9" spans="1:9" s="7" customFormat="1" ht="18" customHeight="1">
      <c r="A9" s="396" t="str">
        <f>+'Avg QoS Calc'!A7</f>
        <v>applogic_ws</v>
      </c>
      <c r="B9" s="175">
        <v>0</v>
      </c>
      <c r="C9" s="173">
        <f>IF($B9=0,0, 'Avg QoS Calc'!C7)</f>
        <v>0</v>
      </c>
      <c r="D9" s="173">
        <f>IF($B9=0,0, 'Avg QoS Calc'!E7)</f>
        <v>0</v>
      </c>
      <c r="E9" s="174">
        <v>5</v>
      </c>
      <c r="F9" s="173">
        <f t="shared" si="1"/>
        <v>0</v>
      </c>
      <c r="G9" s="173">
        <f t="shared" si="2"/>
        <v>0</v>
      </c>
      <c r="H9" s="173">
        <f t="shared" si="3"/>
        <v>0</v>
      </c>
      <c r="I9" s="173">
        <f t="shared" si="4"/>
        <v>0</v>
      </c>
    </row>
    <row r="10" spans="1:9" s="7" customFormat="1" ht="18" customHeight="1">
      <c r="A10" s="396" t="str">
        <f>+'Avg QoS Calc'!A8</f>
        <v>azure</v>
      </c>
      <c r="B10" s="175">
        <v>0</v>
      </c>
      <c r="C10" s="173">
        <f>IF($B10=0,0, 'Avg QoS Calc'!C8)</f>
        <v>0</v>
      </c>
      <c r="D10" s="173">
        <f>IF($B10=0,0, 'Avg QoS Calc'!E8)</f>
        <v>0</v>
      </c>
      <c r="E10" s="174">
        <v>5</v>
      </c>
      <c r="F10" s="173">
        <f t="shared" si="1"/>
        <v>0</v>
      </c>
      <c r="G10" s="173">
        <f t="shared" si="2"/>
        <v>0</v>
      </c>
      <c r="H10" s="173">
        <f t="shared" si="3"/>
        <v>0</v>
      </c>
      <c r="I10" s="173">
        <f t="shared" si="4"/>
        <v>0</v>
      </c>
    </row>
    <row r="11" spans="1:9" s="7" customFormat="1" ht="18" customHeight="1">
      <c r="A11" s="396" t="str">
        <f>+'Avg QoS Calc'!A9</f>
        <v>cassandra_monitor</v>
      </c>
      <c r="B11" s="175">
        <v>0</v>
      </c>
      <c r="C11" s="173">
        <f>IF($B11=0,0, 'Avg QoS Calc'!C9)</f>
        <v>0</v>
      </c>
      <c r="D11" s="173">
        <f>IF($B11=0,0, 'Avg QoS Calc'!E9)</f>
        <v>0</v>
      </c>
      <c r="E11" s="174">
        <v>5</v>
      </c>
      <c r="F11" s="173">
        <f t="shared" si="1"/>
        <v>0</v>
      </c>
      <c r="G11" s="173">
        <f t="shared" si="2"/>
        <v>0</v>
      </c>
      <c r="H11" s="173">
        <f t="shared" si="3"/>
        <v>0</v>
      </c>
      <c r="I11" s="173">
        <f t="shared" si="4"/>
        <v>0</v>
      </c>
    </row>
    <row r="12" spans="1:9" s="7" customFormat="1" ht="18" customHeight="1">
      <c r="A12" s="399" t="str">
        <f>+'Avg QoS Calc'!A10</f>
        <v>cdm</v>
      </c>
      <c r="B12" s="175">
        <v>2200</v>
      </c>
      <c r="C12" s="173">
        <f>IF($B12=0,0, 'Avg QoS Calc'!C10)</f>
        <v>1</v>
      </c>
      <c r="D12" s="173">
        <f>IF($B12=0,0, 'Avg QoS Calc'!E10)</f>
        <v>80.114210526315787</v>
      </c>
      <c r="E12" s="174">
        <v>1</v>
      </c>
      <c r="F12" s="173">
        <f t="shared" si="1"/>
        <v>80.114210526315787</v>
      </c>
      <c r="G12" s="173">
        <f t="shared" si="2"/>
        <v>176251.26315789472</v>
      </c>
      <c r="H12" s="173">
        <f t="shared" si="3"/>
        <v>80.114210526315787</v>
      </c>
      <c r="I12" s="173">
        <f t="shared" si="4"/>
        <v>176251.26315789472</v>
      </c>
    </row>
    <row r="13" spans="1:9" s="7" customFormat="1" ht="18" customHeight="1">
      <c r="A13" s="396" t="str">
        <f>+'Avg QoS Calc'!A11</f>
        <v>celerra</v>
      </c>
      <c r="B13" s="175">
        <v>0</v>
      </c>
      <c r="C13" s="173">
        <f>IF($B13=0,0, 'Avg QoS Calc'!C11)</f>
        <v>0</v>
      </c>
      <c r="D13" s="173">
        <f>IF($B13=0,0, 'Avg QoS Calc'!E11)</f>
        <v>0</v>
      </c>
      <c r="E13" s="174">
        <v>5</v>
      </c>
      <c r="F13" s="173">
        <f t="shared" si="1"/>
        <v>0</v>
      </c>
      <c r="G13" s="173">
        <f t="shared" si="2"/>
        <v>0</v>
      </c>
      <c r="H13" s="173">
        <f t="shared" si="3"/>
        <v>0</v>
      </c>
      <c r="I13" s="173">
        <f t="shared" si="4"/>
        <v>0</v>
      </c>
    </row>
    <row r="14" spans="1:9" s="7" customFormat="1" ht="18" customHeight="1">
      <c r="A14" s="396" t="str">
        <f>+'Avg QoS Calc'!A12</f>
        <v>cisco_monitor</v>
      </c>
      <c r="B14" s="175">
        <v>0</v>
      </c>
      <c r="C14" s="173">
        <f>IF($B14=0,0, 'Avg QoS Calc'!C12)</f>
        <v>0</v>
      </c>
      <c r="D14" s="173">
        <f>IF($B14=0,0, 'Avg QoS Calc'!E12)</f>
        <v>0</v>
      </c>
      <c r="E14" s="174">
        <v>5</v>
      </c>
      <c r="F14" s="173">
        <f t="shared" si="1"/>
        <v>0</v>
      </c>
      <c r="G14" s="173">
        <f t="shared" si="2"/>
        <v>0</v>
      </c>
      <c r="H14" s="173">
        <f t="shared" si="3"/>
        <v>0</v>
      </c>
      <c r="I14" s="173">
        <f t="shared" si="4"/>
        <v>0</v>
      </c>
    </row>
    <row r="15" spans="1:9" s="7" customFormat="1" ht="18" customHeight="1">
      <c r="A15" s="396" t="str">
        <f>+'Avg QoS Calc'!A13</f>
        <v>cisco_nxos</v>
      </c>
      <c r="B15" s="175">
        <v>0</v>
      </c>
      <c r="C15" s="173">
        <f>IF($B15=0,0, 'Avg QoS Calc'!C13)</f>
        <v>0</v>
      </c>
      <c r="D15" s="173">
        <f>IF($B15=0,0, 'Avg QoS Calc'!E13)</f>
        <v>0</v>
      </c>
      <c r="E15" s="174">
        <v>5</v>
      </c>
      <c r="F15" s="173">
        <f t="shared" si="1"/>
        <v>0</v>
      </c>
      <c r="G15" s="173">
        <f t="shared" si="2"/>
        <v>0</v>
      </c>
      <c r="H15" s="173">
        <f t="shared" si="3"/>
        <v>0</v>
      </c>
      <c r="I15" s="173">
        <f t="shared" si="4"/>
        <v>0</v>
      </c>
    </row>
    <row r="16" spans="1:9" s="7" customFormat="1" ht="18" customHeight="1">
      <c r="A16" s="399" t="str">
        <f>+'Avg QoS Calc'!A14</f>
        <v>cisco_qos</v>
      </c>
      <c r="B16" s="175">
        <v>0</v>
      </c>
      <c r="C16" s="173">
        <f>IF($B16=0,0, 'Avg QoS Calc'!C14)</f>
        <v>0</v>
      </c>
      <c r="D16" s="173">
        <f>IF($B16=0,0, 'Avg QoS Calc'!E14)</f>
        <v>0</v>
      </c>
      <c r="E16" s="174">
        <v>5</v>
      </c>
      <c r="F16" s="173">
        <f t="shared" si="1"/>
        <v>0</v>
      </c>
      <c r="G16" s="173">
        <f t="shared" si="2"/>
        <v>0</v>
      </c>
      <c r="H16" s="173">
        <f t="shared" si="3"/>
        <v>0</v>
      </c>
      <c r="I16" s="173">
        <f t="shared" si="4"/>
        <v>0</v>
      </c>
    </row>
    <row r="17" spans="1:9" s="7" customFormat="1" ht="18" customHeight="1">
      <c r="A17" s="396" t="str">
        <f>+'Avg QoS Calc'!A15</f>
        <v>cisco_ucm</v>
      </c>
      <c r="B17" s="175">
        <v>0</v>
      </c>
      <c r="C17" s="173">
        <f>IF($B17=0,0, 'Avg QoS Calc'!C15)</f>
        <v>0</v>
      </c>
      <c r="D17" s="173">
        <f>IF($B17=0,0, 'Avg QoS Calc'!E15)</f>
        <v>0</v>
      </c>
      <c r="E17" s="174">
        <v>5</v>
      </c>
      <c r="F17" s="173">
        <f t="shared" si="1"/>
        <v>0</v>
      </c>
      <c r="G17" s="173">
        <f t="shared" si="2"/>
        <v>0</v>
      </c>
      <c r="H17" s="173">
        <f t="shared" si="3"/>
        <v>0</v>
      </c>
      <c r="I17" s="173">
        <f t="shared" si="4"/>
        <v>0</v>
      </c>
    </row>
    <row r="18" spans="1:9" s="7" customFormat="1" ht="18" customHeight="1">
      <c r="A18" s="399" t="str">
        <f>+'Avg QoS Calc'!A16</f>
        <v>cisco_ucs</v>
      </c>
      <c r="B18" s="175">
        <v>0</v>
      </c>
      <c r="C18" s="173">
        <f>IF($B18=0,0, 'Avg QoS Calc'!C16)</f>
        <v>0</v>
      </c>
      <c r="D18" s="173">
        <f>IF($B18=0,0, 'Avg QoS Calc'!E16)</f>
        <v>0</v>
      </c>
      <c r="E18" s="174">
        <v>5</v>
      </c>
      <c r="F18" s="173">
        <f t="shared" si="1"/>
        <v>0</v>
      </c>
      <c r="G18" s="173">
        <f t="shared" si="2"/>
        <v>0</v>
      </c>
      <c r="H18" s="173">
        <f t="shared" si="3"/>
        <v>0</v>
      </c>
      <c r="I18" s="173">
        <f t="shared" si="4"/>
        <v>0</v>
      </c>
    </row>
    <row r="19" spans="1:9" s="7" customFormat="1" ht="18" customHeight="1">
      <c r="A19" s="396" t="str">
        <f>+'Avg QoS Calc'!A17</f>
        <v>cisco_unity</v>
      </c>
      <c r="B19" s="175">
        <v>0</v>
      </c>
      <c r="C19" s="173">
        <f>IF($B19=0,0, 'Avg QoS Calc'!C17)</f>
        <v>0</v>
      </c>
      <c r="D19" s="173">
        <f>IF($B19=0,0, 'Avg QoS Calc'!E17)</f>
        <v>0</v>
      </c>
      <c r="E19" s="174">
        <v>5</v>
      </c>
      <c r="F19" s="173">
        <f t="shared" si="1"/>
        <v>0</v>
      </c>
      <c r="G19" s="173">
        <f t="shared" si="2"/>
        <v>0</v>
      </c>
      <c r="H19" s="173">
        <f t="shared" si="3"/>
        <v>0</v>
      </c>
      <c r="I19" s="173">
        <f t="shared" si="4"/>
        <v>0</v>
      </c>
    </row>
    <row r="20" spans="1:9" s="7" customFormat="1" ht="18" customHeight="1">
      <c r="A20" s="396" t="str">
        <f>+'Avg QoS Calc'!A18</f>
        <v>clariion</v>
      </c>
      <c r="B20" s="175">
        <v>0</v>
      </c>
      <c r="C20" s="173">
        <f>IF($B20=0,0, 'Avg QoS Calc'!C18)</f>
        <v>0</v>
      </c>
      <c r="D20" s="173">
        <f>IF($B20=0,0, 'Avg QoS Calc'!E18)</f>
        <v>0</v>
      </c>
      <c r="E20" s="174">
        <v>5</v>
      </c>
      <c r="F20" s="173">
        <f t="shared" si="1"/>
        <v>0</v>
      </c>
      <c r="G20" s="173">
        <f t="shared" si="2"/>
        <v>0</v>
      </c>
      <c r="H20" s="173">
        <f t="shared" si="3"/>
        <v>0</v>
      </c>
      <c r="I20" s="173">
        <f t="shared" si="4"/>
        <v>0</v>
      </c>
    </row>
    <row r="21" spans="1:9" s="7" customFormat="1" ht="18" customHeight="1">
      <c r="A21" s="397" t="str">
        <f>+'Avg QoS Calc'!A19</f>
        <v>cluster</v>
      </c>
      <c r="B21" s="175">
        <v>0</v>
      </c>
      <c r="C21" s="173">
        <f>IF($B21=0,0, 'Avg QoS Calc'!C19)</f>
        <v>0</v>
      </c>
      <c r="D21" s="173">
        <f>IF($B21=0,0, 'Avg QoS Calc'!E19)</f>
        <v>0</v>
      </c>
      <c r="E21" s="174">
        <v>5</v>
      </c>
      <c r="F21" s="173">
        <f t="shared" si="1"/>
        <v>0</v>
      </c>
      <c r="G21" s="173">
        <f t="shared" si="2"/>
        <v>0</v>
      </c>
      <c r="H21" s="173">
        <f t="shared" si="3"/>
        <v>0</v>
      </c>
      <c r="I21" s="173">
        <f t="shared" si="4"/>
        <v>0</v>
      </c>
    </row>
    <row r="22" spans="1:9" s="7" customFormat="1" ht="18" customHeight="1">
      <c r="A22" s="400" t="str">
        <f>+'Avg QoS Calc'!A20</f>
        <v>db2</v>
      </c>
      <c r="B22" s="175">
        <v>30</v>
      </c>
      <c r="C22" s="173">
        <f>IF($B22=0,0, 'Avg QoS Calc'!C20)</f>
        <v>1</v>
      </c>
      <c r="D22" s="173">
        <f>IF($B22=0,0, 'Avg QoS Calc'!E20)</f>
        <v>148</v>
      </c>
      <c r="E22" s="174">
        <v>15</v>
      </c>
      <c r="F22" s="173">
        <f t="shared" si="1"/>
        <v>9.8666666666666671</v>
      </c>
      <c r="G22" s="173">
        <f t="shared" si="2"/>
        <v>296</v>
      </c>
      <c r="H22" s="173">
        <f t="shared" si="3"/>
        <v>148</v>
      </c>
      <c r="I22" s="173">
        <f t="shared" si="4"/>
        <v>4440</v>
      </c>
    </row>
    <row r="23" spans="1:9" s="7" customFormat="1" ht="18" customHeight="1">
      <c r="A23" s="396" t="str">
        <f>+'Avg QoS Calc'!A21</f>
        <v>dhcp_response</v>
      </c>
      <c r="B23" s="175">
        <v>0</v>
      </c>
      <c r="C23" s="173">
        <f>IF($B23=0,0, 'Avg QoS Calc'!C21)</f>
        <v>0</v>
      </c>
      <c r="D23" s="173">
        <f>IF($B23=0,0, 'Avg QoS Calc'!E21)</f>
        <v>0</v>
      </c>
      <c r="E23" s="174">
        <v>5</v>
      </c>
      <c r="F23" s="173">
        <f t="shared" si="1"/>
        <v>0</v>
      </c>
      <c r="G23" s="173">
        <f t="shared" si="2"/>
        <v>0</v>
      </c>
      <c r="H23" s="173">
        <f t="shared" si="3"/>
        <v>0</v>
      </c>
      <c r="I23" s="173">
        <f t="shared" si="4"/>
        <v>0</v>
      </c>
    </row>
    <row r="24" spans="1:9" s="7" customFormat="1" ht="18" customHeight="1">
      <c r="A24" s="399" t="str">
        <f>+'Avg QoS Calc'!A22</f>
        <v>dirscan</v>
      </c>
      <c r="B24" s="175">
        <f>+B12*0.25</f>
        <v>550</v>
      </c>
      <c r="C24" s="173">
        <f>IF($B24=0,0, 'Avg QoS Calc'!C22)</f>
        <v>1</v>
      </c>
      <c r="D24" s="173">
        <f>IF($B24=0,0, 'Avg QoS Calc'!E22)</f>
        <v>5.0888382687927107</v>
      </c>
      <c r="E24" s="174">
        <v>15</v>
      </c>
      <c r="F24" s="173">
        <f t="shared" si="1"/>
        <v>0.33925588458618072</v>
      </c>
      <c r="G24" s="173">
        <f t="shared" si="2"/>
        <v>186.5907365223994</v>
      </c>
      <c r="H24" s="173">
        <f t="shared" si="3"/>
        <v>5.0888382687927107</v>
      </c>
      <c r="I24" s="173">
        <f t="shared" si="4"/>
        <v>2798.861047835991</v>
      </c>
    </row>
    <row r="25" spans="1:9" s="7" customFormat="1" ht="18" customHeight="1">
      <c r="A25" s="396" t="str">
        <f>+'Avg QoS Calc'!A23</f>
        <v>dns_response</v>
      </c>
      <c r="B25" s="175">
        <v>0</v>
      </c>
      <c r="C25" s="173">
        <f>IF($B25=0,0, 'Avg QoS Calc'!C23)</f>
        <v>0</v>
      </c>
      <c r="D25" s="173">
        <f>IF($B25=0,0, 'Avg QoS Calc'!E23)</f>
        <v>0</v>
      </c>
      <c r="E25" s="174">
        <v>5</v>
      </c>
      <c r="F25" s="173">
        <f t="shared" si="1"/>
        <v>0</v>
      </c>
      <c r="G25" s="173">
        <f t="shared" si="2"/>
        <v>0</v>
      </c>
      <c r="H25" s="173">
        <f t="shared" si="3"/>
        <v>0</v>
      </c>
      <c r="I25" s="173">
        <f t="shared" si="4"/>
        <v>0</v>
      </c>
    </row>
    <row r="26" spans="1:9" s="7" customFormat="1" ht="18" customHeight="1">
      <c r="A26" s="399" t="str">
        <f>+'Avg QoS Calc'!A24</f>
        <v>e2e_appmon</v>
      </c>
      <c r="B26" s="175">
        <v>50</v>
      </c>
      <c r="C26" s="173">
        <f>IF($B26=0,0, 'Avg QoS Calc'!C24)</f>
        <v>10</v>
      </c>
      <c r="D26" s="173">
        <f>IF($B26=0,0, 'Avg QoS Calc'!E24)</f>
        <v>1</v>
      </c>
      <c r="E26" s="174">
        <v>10</v>
      </c>
      <c r="F26" s="173">
        <f t="shared" si="1"/>
        <v>1</v>
      </c>
      <c r="G26" s="173">
        <f t="shared" si="2"/>
        <v>50</v>
      </c>
      <c r="H26" s="173">
        <f t="shared" si="3"/>
        <v>10</v>
      </c>
      <c r="I26" s="173">
        <f t="shared" si="4"/>
        <v>500</v>
      </c>
    </row>
    <row r="27" spans="1:9" s="7" customFormat="1" ht="18" customHeight="1">
      <c r="A27" s="399" t="str">
        <f>+'Avg QoS Calc'!A25</f>
        <v>exchange_monitor</v>
      </c>
      <c r="B27" s="175">
        <v>14</v>
      </c>
      <c r="C27" s="173">
        <f>IF($B27=0,0, 'Avg QoS Calc'!C25)</f>
        <v>1</v>
      </c>
      <c r="D27" s="173">
        <f>IF($B27=0,0, 'Avg QoS Calc'!E25)</f>
        <v>115</v>
      </c>
      <c r="E27" s="174">
        <v>15</v>
      </c>
      <c r="F27" s="173">
        <f t="shared" si="1"/>
        <v>7.666666666666667</v>
      </c>
      <c r="G27" s="173">
        <f t="shared" si="2"/>
        <v>107.33333333333334</v>
      </c>
      <c r="H27" s="173">
        <f t="shared" si="3"/>
        <v>115</v>
      </c>
      <c r="I27" s="173">
        <f t="shared" si="4"/>
        <v>1610</v>
      </c>
    </row>
    <row r="28" spans="1:9" s="7" customFormat="1" ht="18" customHeight="1">
      <c r="A28" s="396" t="str">
        <f>+'Avg QoS Calc'!A26</f>
        <v>fsmounts</v>
      </c>
      <c r="B28" s="175">
        <v>0</v>
      </c>
      <c r="C28" s="173">
        <f>IF($B28=0,0, 'Avg QoS Calc'!C26)</f>
        <v>0</v>
      </c>
      <c r="D28" s="173">
        <f>IF($B28=0,0, 'Avg QoS Calc'!E26)</f>
        <v>0</v>
      </c>
      <c r="E28" s="174">
        <v>15</v>
      </c>
      <c r="F28" s="173">
        <f t="shared" si="1"/>
        <v>0</v>
      </c>
      <c r="G28" s="173">
        <f t="shared" si="2"/>
        <v>0</v>
      </c>
      <c r="H28" s="173">
        <f t="shared" si="3"/>
        <v>0</v>
      </c>
      <c r="I28" s="173">
        <f t="shared" si="4"/>
        <v>0</v>
      </c>
    </row>
    <row r="29" spans="1:9" s="7" customFormat="1" ht="18" customHeight="1">
      <c r="A29" s="396" t="str">
        <f>+'Avg QoS Calc'!A27</f>
        <v>hadoop_monitor</v>
      </c>
      <c r="B29" s="175">
        <v>0</v>
      </c>
      <c r="C29" s="173">
        <f>IF($B29=0,0, 'Avg QoS Calc'!C27)</f>
        <v>0</v>
      </c>
      <c r="D29" s="173">
        <f>IF($B29=0,0, 'Avg QoS Calc'!E27)</f>
        <v>0</v>
      </c>
      <c r="E29" s="174">
        <v>5</v>
      </c>
      <c r="F29" s="173">
        <f t="shared" si="1"/>
        <v>0</v>
      </c>
      <c r="G29" s="173">
        <f t="shared" si="2"/>
        <v>0</v>
      </c>
      <c r="H29" s="173">
        <f t="shared" si="3"/>
        <v>0</v>
      </c>
      <c r="I29" s="173">
        <f t="shared" si="4"/>
        <v>0</v>
      </c>
    </row>
    <row r="30" spans="1:9" s="7" customFormat="1" ht="18" customHeight="1">
      <c r="A30" s="396" t="str">
        <f>+'Avg QoS Calc'!A28</f>
        <v>hyperv</v>
      </c>
      <c r="B30" s="175">
        <v>0</v>
      </c>
      <c r="C30" s="173">
        <f>IF($B30=0,0, 'Avg QoS Calc'!C28)</f>
        <v>0</v>
      </c>
      <c r="D30" s="173">
        <f>IF($B30=0,0, 'Avg QoS Calc'!E28)</f>
        <v>0</v>
      </c>
      <c r="E30" s="174">
        <v>5</v>
      </c>
      <c r="F30" s="173">
        <f t="shared" si="1"/>
        <v>0</v>
      </c>
      <c r="G30" s="173">
        <f t="shared" si="2"/>
        <v>0</v>
      </c>
      <c r="H30" s="173">
        <f t="shared" si="3"/>
        <v>0</v>
      </c>
      <c r="I30" s="173">
        <f t="shared" si="4"/>
        <v>0</v>
      </c>
    </row>
    <row r="31" spans="1:9" s="7" customFormat="1" ht="18" customHeight="1">
      <c r="A31" s="399" t="str">
        <f>+'Avg QoS Calc'!A29</f>
        <v>ibmvm</v>
      </c>
      <c r="B31" s="175">
        <v>0</v>
      </c>
      <c r="C31" s="173">
        <f>IF($B31=0,0, 'Avg QoS Calc'!C29)</f>
        <v>0</v>
      </c>
      <c r="D31" s="173">
        <f>IF($B31=0,0, 'Avg QoS Calc'!E29)</f>
        <v>0</v>
      </c>
      <c r="E31" s="174">
        <v>5</v>
      </c>
      <c r="F31" s="173">
        <f t="shared" si="1"/>
        <v>0</v>
      </c>
      <c r="G31" s="173">
        <f t="shared" si="2"/>
        <v>0</v>
      </c>
      <c r="H31" s="173">
        <f t="shared" si="3"/>
        <v>0</v>
      </c>
      <c r="I31" s="173">
        <f t="shared" si="4"/>
        <v>0</v>
      </c>
    </row>
    <row r="32" spans="1:9" s="7" customFormat="1" ht="18" customHeight="1">
      <c r="A32" s="400" t="str">
        <f>+'Avg QoS Calc'!A30</f>
        <v>ica_response</v>
      </c>
      <c r="B32" s="175">
        <v>5</v>
      </c>
      <c r="C32" s="173">
        <f>IF($B32=0,0, 'Avg QoS Calc'!C30)</f>
        <v>10</v>
      </c>
      <c r="D32" s="173">
        <f>IF($B32=0,0, 'Avg QoS Calc'!E30)</f>
        <v>8</v>
      </c>
      <c r="E32" s="174">
        <v>10</v>
      </c>
      <c r="F32" s="173">
        <f t="shared" si="1"/>
        <v>8</v>
      </c>
      <c r="G32" s="173">
        <f t="shared" si="2"/>
        <v>40</v>
      </c>
      <c r="H32" s="173">
        <f t="shared" si="3"/>
        <v>80</v>
      </c>
      <c r="I32" s="173">
        <f t="shared" si="4"/>
        <v>400</v>
      </c>
    </row>
    <row r="33" spans="1:9" s="7" customFormat="1" ht="18" customHeight="1">
      <c r="A33" s="396" t="str">
        <f>+'Avg QoS Calc'!A31</f>
        <v>icmp</v>
      </c>
      <c r="B33" s="175">
        <v>0</v>
      </c>
      <c r="C33" s="173">
        <f>IF($B33=0,0, 'Avg QoS Calc'!C31)</f>
        <v>0</v>
      </c>
      <c r="D33" s="173">
        <f>IF($B33=0,0, 'Avg QoS Calc'!E31)</f>
        <v>0</v>
      </c>
      <c r="E33" s="174">
        <v>5</v>
      </c>
      <c r="F33" s="173">
        <f t="shared" si="1"/>
        <v>0</v>
      </c>
      <c r="G33" s="173">
        <f t="shared" si="2"/>
        <v>0</v>
      </c>
      <c r="H33" s="173">
        <f t="shared" si="3"/>
        <v>0</v>
      </c>
      <c r="I33" s="173">
        <f t="shared" si="4"/>
        <v>0</v>
      </c>
    </row>
    <row r="34" spans="1:9" s="7" customFormat="1" ht="18" customHeight="1">
      <c r="A34" s="397" t="str">
        <f>+'Avg QoS Calc'!A32</f>
        <v>iis</v>
      </c>
      <c r="B34" s="175">
        <v>0</v>
      </c>
      <c r="C34" s="173">
        <f>IF($B34=0,0, 'Avg QoS Calc'!C32)</f>
        <v>0</v>
      </c>
      <c r="D34" s="173">
        <f>IF($B34=0,0, 'Avg QoS Calc'!E32)</f>
        <v>0</v>
      </c>
      <c r="E34" s="174">
        <v>5</v>
      </c>
      <c r="F34" s="173">
        <f t="shared" si="1"/>
        <v>0</v>
      </c>
      <c r="G34" s="173">
        <f t="shared" si="2"/>
        <v>0</v>
      </c>
      <c r="H34" s="173">
        <f t="shared" si="3"/>
        <v>0</v>
      </c>
      <c r="I34" s="173">
        <f t="shared" si="4"/>
        <v>0</v>
      </c>
    </row>
    <row r="35" spans="1:9" s="7" customFormat="1" ht="18" customHeight="1">
      <c r="A35" s="396" t="str">
        <f>+'Avg QoS Calc'!A33</f>
        <v>informix</v>
      </c>
      <c r="B35" s="175">
        <v>0</v>
      </c>
      <c r="C35" s="173">
        <f>IF($B35=0,0, 'Avg QoS Calc'!C33)</f>
        <v>0</v>
      </c>
      <c r="D35" s="173">
        <f>IF($B35=0,0, 'Avg QoS Calc'!E33)</f>
        <v>0</v>
      </c>
      <c r="E35" s="174">
        <v>15</v>
      </c>
      <c r="F35" s="173">
        <f t="shared" si="1"/>
        <v>0</v>
      </c>
      <c r="G35" s="173">
        <f t="shared" si="2"/>
        <v>0</v>
      </c>
      <c r="H35" s="173">
        <f t="shared" si="3"/>
        <v>0</v>
      </c>
      <c r="I35" s="173">
        <f t="shared" si="4"/>
        <v>0</v>
      </c>
    </row>
    <row r="36" spans="1:9" s="7" customFormat="1" ht="18" customHeight="1">
      <c r="A36" s="399" t="str">
        <f>+'Avg QoS Calc'!A34</f>
        <v>interface_traffic</v>
      </c>
      <c r="B36" s="175">
        <v>14</v>
      </c>
      <c r="C36" s="173">
        <f>IF($B36=0,0, 'Avg QoS Calc'!C34)</f>
        <v>1</v>
      </c>
      <c r="D36" s="173">
        <f>IF($B36=0,0, 'Avg QoS Calc'!E34)</f>
        <v>3</v>
      </c>
      <c r="E36" s="174">
        <v>15</v>
      </c>
      <c r="F36" s="173">
        <f t="shared" si="1"/>
        <v>0.2</v>
      </c>
      <c r="G36" s="173">
        <f t="shared" si="2"/>
        <v>2.8000000000000003</v>
      </c>
      <c r="H36" s="173">
        <f t="shared" si="3"/>
        <v>3</v>
      </c>
      <c r="I36" s="173">
        <f t="shared" si="4"/>
        <v>42</v>
      </c>
    </row>
    <row r="37" spans="1:9" s="7" customFormat="1" ht="18" customHeight="1">
      <c r="A37" s="396" t="str">
        <f>+'Avg QoS Calc'!A35</f>
        <v>iostat</v>
      </c>
      <c r="B37" s="175">
        <v>0</v>
      </c>
      <c r="C37" s="173">
        <f>IF($B37=0,0, 'Avg QoS Calc'!C35)</f>
        <v>0</v>
      </c>
      <c r="D37" s="173">
        <f>IF($B37=0,0, 'Avg QoS Calc'!E35)</f>
        <v>0</v>
      </c>
      <c r="E37" s="174">
        <v>5</v>
      </c>
      <c r="F37" s="173">
        <f t="shared" si="1"/>
        <v>0</v>
      </c>
      <c r="G37" s="173">
        <f t="shared" si="2"/>
        <v>0</v>
      </c>
      <c r="H37" s="173">
        <f t="shared" si="3"/>
        <v>0</v>
      </c>
      <c r="I37" s="173">
        <f t="shared" si="4"/>
        <v>0</v>
      </c>
    </row>
    <row r="38" spans="1:9" s="7" customFormat="1" ht="18" customHeight="1">
      <c r="A38" s="399" t="str">
        <f>+'Avg QoS Calc'!A36</f>
        <v>jboss</v>
      </c>
      <c r="B38" s="175">
        <v>0</v>
      </c>
      <c r="C38" s="173">
        <f>IF($B38=0,0, 'Avg QoS Calc'!C36)</f>
        <v>0</v>
      </c>
      <c r="D38" s="173">
        <f>IF($B38=0,0, 'Avg QoS Calc'!E36)</f>
        <v>0</v>
      </c>
      <c r="E38" s="174">
        <v>10</v>
      </c>
      <c r="F38" s="173">
        <f t="shared" si="1"/>
        <v>0</v>
      </c>
      <c r="G38" s="173">
        <f t="shared" si="2"/>
        <v>0</v>
      </c>
      <c r="H38" s="173">
        <f t="shared" si="3"/>
        <v>0</v>
      </c>
      <c r="I38" s="173">
        <f t="shared" si="4"/>
        <v>0</v>
      </c>
    </row>
    <row r="39" spans="1:9" s="7" customFormat="1" ht="18" customHeight="1">
      <c r="A39" s="399" t="str">
        <f>+'Avg QoS Calc'!A37</f>
        <v>jdbc_response</v>
      </c>
      <c r="B39" s="175">
        <v>0</v>
      </c>
      <c r="C39" s="173">
        <f>IF($B39=0,0, 'Avg QoS Calc'!C37)</f>
        <v>0</v>
      </c>
      <c r="D39" s="173">
        <f>IF($B39=0,0, 'Avg QoS Calc'!E37)</f>
        <v>0</v>
      </c>
      <c r="E39" s="174">
        <v>5</v>
      </c>
      <c r="F39" s="173">
        <f t="shared" si="1"/>
        <v>0</v>
      </c>
      <c r="G39" s="173">
        <f t="shared" si="2"/>
        <v>0</v>
      </c>
      <c r="H39" s="173">
        <f t="shared" si="3"/>
        <v>0</v>
      </c>
      <c r="I39" s="173">
        <f t="shared" si="4"/>
        <v>0</v>
      </c>
    </row>
    <row r="40" spans="1:9" s="7" customFormat="1" ht="18" customHeight="1">
      <c r="A40" s="399" t="str">
        <f>+'Avg QoS Calc'!A38</f>
        <v>jvm_monitor</v>
      </c>
      <c r="B40" s="175">
        <v>0</v>
      </c>
      <c r="C40" s="173">
        <f>IF($B40=0,0, 'Avg QoS Calc'!C38)</f>
        <v>0</v>
      </c>
      <c r="D40" s="173">
        <f>IF($B40=0,0, 'Avg QoS Calc'!E38)</f>
        <v>0</v>
      </c>
      <c r="E40" s="174">
        <v>5</v>
      </c>
      <c r="F40" s="173">
        <f t="shared" si="1"/>
        <v>0</v>
      </c>
      <c r="G40" s="173">
        <f t="shared" si="2"/>
        <v>0</v>
      </c>
      <c r="H40" s="173">
        <f t="shared" si="3"/>
        <v>0</v>
      </c>
      <c r="I40" s="173">
        <f t="shared" si="4"/>
        <v>0</v>
      </c>
    </row>
    <row r="41" spans="1:9" s="7" customFormat="1" ht="18" customHeight="1">
      <c r="A41" s="396" t="str">
        <f>+'Avg QoS Calc'!A39</f>
        <v>ldap_response</v>
      </c>
      <c r="B41" s="175">
        <v>0</v>
      </c>
      <c r="C41" s="173">
        <f>IF($B41=0,0, 'Avg QoS Calc'!C39)</f>
        <v>0</v>
      </c>
      <c r="D41" s="173">
        <f>IF($B41=0,0, 'Avg QoS Calc'!E39)</f>
        <v>0</v>
      </c>
      <c r="E41" s="174">
        <v>5</v>
      </c>
      <c r="F41" s="173">
        <f t="shared" si="1"/>
        <v>0</v>
      </c>
      <c r="G41" s="173">
        <f t="shared" si="2"/>
        <v>0</v>
      </c>
      <c r="H41" s="173">
        <f t="shared" si="3"/>
        <v>0</v>
      </c>
      <c r="I41" s="173">
        <f t="shared" si="4"/>
        <v>0</v>
      </c>
    </row>
    <row r="42" spans="1:9" s="7" customFormat="1" ht="18" customHeight="1">
      <c r="A42" s="399" t="str">
        <f>+'Avg QoS Calc'!A40</f>
        <v>logmon</v>
      </c>
      <c r="B42" s="175">
        <v>2200</v>
      </c>
      <c r="C42" s="173">
        <f>IF($B42=0,0, 'Avg QoS Calc'!C40)</f>
        <v>5.1489361702127656</v>
      </c>
      <c r="D42" s="173">
        <f>IF($B42=0,0, 'Avg QoS Calc'!E40)</f>
        <v>1</v>
      </c>
      <c r="E42" s="174">
        <v>5</v>
      </c>
      <c r="F42" s="173">
        <f t="shared" si="1"/>
        <v>1.0297872340425531</v>
      </c>
      <c r="G42" s="173">
        <f t="shared" si="2"/>
        <v>2265.5319148936169</v>
      </c>
      <c r="H42" s="173">
        <f t="shared" si="3"/>
        <v>5.1489361702127656</v>
      </c>
      <c r="I42" s="173">
        <f t="shared" si="4"/>
        <v>11327.659574468084</v>
      </c>
    </row>
    <row r="43" spans="1:9" s="7" customFormat="1" ht="18" customHeight="1">
      <c r="A43" s="396" t="str">
        <f>+'Avg QoS Calc'!A41</f>
        <v>lync_monitor</v>
      </c>
      <c r="B43" s="175">
        <v>0</v>
      </c>
      <c r="C43" s="173">
        <f>IF($B43=0,0, 'Avg QoS Calc'!C41)</f>
        <v>0</v>
      </c>
      <c r="D43" s="173">
        <f>IF($B43=0,0, 'Avg QoS Calc'!E41)</f>
        <v>0</v>
      </c>
      <c r="E43" s="174">
        <v>5</v>
      </c>
      <c r="F43" s="173">
        <f t="shared" si="1"/>
        <v>0</v>
      </c>
      <c r="G43" s="173">
        <f t="shared" si="2"/>
        <v>0</v>
      </c>
      <c r="H43" s="173">
        <f t="shared" si="3"/>
        <v>0</v>
      </c>
      <c r="I43" s="173">
        <f t="shared" si="4"/>
        <v>0</v>
      </c>
    </row>
    <row r="44" spans="1:9" s="7" customFormat="1" ht="18" customHeight="1">
      <c r="A44" s="396" t="str">
        <f>+'Avg QoS Calc'!A42</f>
        <v>mysql</v>
      </c>
      <c r="B44" s="175">
        <v>0</v>
      </c>
      <c r="C44" s="173">
        <f>IF($B44=0,0, 'Avg QoS Calc'!C42)</f>
        <v>0</v>
      </c>
      <c r="D44" s="173">
        <f>IF($B44=0,0, 'Avg QoS Calc'!E42)</f>
        <v>0</v>
      </c>
      <c r="E44" s="174">
        <v>15</v>
      </c>
      <c r="F44" s="173">
        <f t="shared" si="1"/>
        <v>0</v>
      </c>
      <c r="G44" s="173">
        <f t="shared" si="2"/>
        <v>0</v>
      </c>
      <c r="H44" s="173">
        <f t="shared" si="3"/>
        <v>0</v>
      </c>
      <c r="I44" s="173">
        <f t="shared" si="4"/>
        <v>0</v>
      </c>
    </row>
    <row r="45" spans="1:9" s="7" customFormat="1" ht="18" customHeight="1">
      <c r="A45" s="396" t="str">
        <f>+'Avg QoS Calc'!A43</f>
        <v>net_connect</v>
      </c>
      <c r="B45" s="175">
        <v>0</v>
      </c>
      <c r="C45" s="173">
        <f>IF($B45=0,0, 'Avg QoS Calc'!C43)</f>
        <v>0</v>
      </c>
      <c r="D45" s="173">
        <f>IF($B45=0,0, 'Avg QoS Calc'!E43)</f>
        <v>0</v>
      </c>
      <c r="E45" s="174">
        <v>5</v>
      </c>
      <c r="F45" s="173">
        <f t="shared" si="1"/>
        <v>0</v>
      </c>
      <c r="G45" s="173">
        <f t="shared" si="2"/>
        <v>0</v>
      </c>
      <c r="H45" s="173">
        <f t="shared" si="3"/>
        <v>0</v>
      </c>
      <c r="I45" s="173">
        <f t="shared" si="4"/>
        <v>0</v>
      </c>
    </row>
    <row r="46" spans="1:9" s="7" customFormat="1" ht="18" customHeight="1">
      <c r="A46" s="396" t="str">
        <f>+'Avg QoS Calc'!A44</f>
        <v>net_traffic</v>
      </c>
      <c r="B46" s="175">
        <v>0</v>
      </c>
      <c r="C46" s="173">
        <f>IF($B46=0,0, 'Avg QoS Calc'!C44)</f>
        <v>0</v>
      </c>
      <c r="D46" s="173">
        <f>IF($B46=0,0, 'Avg QoS Calc'!E44)</f>
        <v>0</v>
      </c>
      <c r="E46" s="174">
        <v>10</v>
      </c>
      <c r="F46" s="173">
        <f t="shared" si="1"/>
        <v>0</v>
      </c>
      <c r="G46" s="173">
        <f t="shared" si="2"/>
        <v>0</v>
      </c>
      <c r="H46" s="173">
        <f t="shared" si="3"/>
        <v>0</v>
      </c>
      <c r="I46" s="173">
        <f t="shared" si="4"/>
        <v>0</v>
      </c>
    </row>
    <row r="47" spans="1:9" s="7" customFormat="1" ht="18" customHeight="1">
      <c r="A47" s="396" t="str">
        <f>+'Avg QoS Calc'!A45</f>
        <v>netapp</v>
      </c>
      <c r="B47" s="175">
        <v>0</v>
      </c>
      <c r="C47" s="173">
        <f>IF($B47=0,0, 'Avg QoS Calc'!C45)</f>
        <v>0</v>
      </c>
      <c r="D47" s="173">
        <f>IF($B47=0,0, 'Avg QoS Calc'!E45)</f>
        <v>0</v>
      </c>
      <c r="E47" s="174">
        <v>15</v>
      </c>
      <c r="F47" s="173">
        <f t="shared" si="1"/>
        <v>0</v>
      </c>
      <c r="G47" s="173">
        <f t="shared" si="2"/>
        <v>0</v>
      </c>
      <c r="H47" s="173">
        <f t="shared" si="3"/>
        <v>0</v>
      </c>
      <c r="I47" s="173">
        <f t="shared" si="4"/>
        <v>0</v>
      </c>
    </row>
    <row r="48" spans="1:9" s="7" customFormat="1" ht="18" customHeight="1">
      <c r="A48" s="396" t="str">
        <f>+'Avg QoS Calc'!A46</f>
        <v>nexec</v>
      </c>
      <c r="B48" s="175">
        <v>0</v>
      </c>
      <c r="C48" s="173">
        <f>IF($B48=0,0, 'Avg QoS Calc'!C46)</f>
        <v>0</v>
      </c>
      <c r="D48" s="173">
        <f>IF($B48=0,0, 'Avg QoS Calc'!E46)</f>
        <v>0</v>
      </c>
      <c r="E48" s="174">
        <v>5</v>
      </c>
      <c r="F48" s="173">
        <f t="shared" si="1"/>
        <v>0</v>
      </c>
      <c r="G48" s="173">
        <f t="shared" si="2"/>
        <v>0</v>
      </c>
      <c r="H48" s="173">
        <f t="shared" si="3"/>
        <v>0</v>
      </c>
      <c r="I48" s="173">
        <f t="shared" si="4"/>
        <v>0</v>
      </c>
    </row>
    <row r="49" spans="1:9" s="7" customFormat="1" ht="18" customHeight="1">
      <c r="A49" s="399" t="str">
        <f>+'Avg QoS Calc'!A47</f>
        <v>ntevl</v>
      </c>
      <c r="B49" s="175">
        <v>2000</v>
      </c>
      <c r="C49" s="173">
        <f>IF($B49=0,0, 'Avg QoS Calc'!C47)</f>
        <v>27.647058823529413</v>
      </c>
      <c r="D49" s="173">
        <f>IF($B49=0,0, 'Avg QoS Calc'!E47)</f>
        <v>1</v>
      </c>
      <c r="E49" s="174">
        <v>1</v>
      </c>
      <c r="F49" s="173">
        <f t="shared" si="1"/>
        <v>27.647058823529413</v>
      </c>
      <c r="G49" s="173">
        <f t="shared" si="2"/>
        <v>55294.117647058825</v>
      </c>
      <c r="H49" s="173">
        <f t="shared" si="3"/>
        <v>27.647058823529413</v>
      </c>
      <c r="I49" s="173">
        <f t="shared" si="4"/>
        <v>55294.117647058825</v>
      </c>
    </row>
    <row r="50" spans="1:9" s="7" customFormat="1" ht="18" customHeight="1">
      <c r="A50" s="396" t="str">
        <f>+'Avg QoS Calc'!A48</f>
        <v>ntperf</v>
      </c>
      <c r="B50" s="175">
        <v>0</v>
      </c>
      <c r="C50" s="173">
        <f>IF($B50=0,0, 'Avg QoS Calc'!C48)</f>
        <v>0</v>
      </c>
      <c r="D50" s="173">
        <f>IF($B50=0,0, 'Avg QoS Calc'!E48)</f>
        <v>0</v>
      </c>
      <c r="E50" s="174">
        <v>5</v>
      </c>
      <c r="F50" s="173">
        <f t="shared" si="1"/>
        <v>0</v>
      </c>
      <c r="G50" s="173">
        <f t="shared" si="2"/>
        <v>0</v>
      </c>
      <c r="H50" s="173">
        <f t="shared" si="3"/>
        <v>0</v>
      </c>
      <c r="I50" s="173">
        <f t="shared" si="4"/>
        <v>0</v>
      </c>
    </row>
    <row r="51" spans="1:9" s="7" customFormat="1" ht="18" customHeight="1">
      <c r="A51" s="399" t="str">
        <f>+'Avg QoS Calc'!A49</f>
        <v>ntservices</v>
      </c>
      <c r="B51" s="175">
        <v>2000</v>
      </c>
      <c r="C51" s="173">
        <f>IF($B51=0,0, 'Avg QoS Calc'!C49)</f>
        <v>14.090909090909092</v>
      </c>
      <c r="D51" s="173">
        <f>IF($B51=0,0, 'Avg QoS Calc'!E49)</f>
        <v>1</v>
      </c>
      <c r="E51" s="174">
        <v>5</v>
      </c>
      <c r="F51" s="173">
        <f t="shared" si="1"/>
        <v>2.8181818181818183</v>
      </c>
      <c r="G51" s="173">
        <f t="shared" si="2"/>
        <v>5636.3636363636369</v>
      </c>
      <c r="H51" s="173">
        <f t="shared" si="3"/>
        <v>14.090909090909092</v>
      </c>
      <c r="I51" s="173">
        <f t="shared" si="4"/>
        <v>28181.818181818184</v>
      </c>
    </row>
    <row r="52" spans="1:9" s="7" customFormat="1" ht="18" customHeight="1">
      <c r="A52" s="396" t="str">
        <f>+'Avg QoS Calc'!A50</f>
        <v>ocs_monitor</v>
      </c>
      <c r="B52" s="175">
        <v>0</v>
      </c>
      <c r="C52" s="173">
        <f>IF($B52=0,0, 'Avg QoS Calc'!C50)</f>
        <v>0</v>
      </c>
      <c r="D52" s="173">
        <f>IF($B52=0,0, 'Avg QoS Calc'!E50)</f>
        <v>0</v>
      </c>
      <c r="E52" s="174">
        <v>10</v>
      </c>
      <c r="F52" s="173">
        <f t="shared" si="1"/>
        <v>0</v>
      </c>
      <c r="G52" s="173">
        <f t="shared" si="2"/>
        <v>0</v>
      </c>
      <c r="H52" s="173">
        <f t="shared" si="3"/>
        <v>0</v>
      </c>
      <c r="I52" s="173">
        <f t="shared" si="4"/>
        <v>0</v>
      </c>
    </row>
    <row r="53" spans="1:9" s="7" customFormat="1" ht="18" customHeight="1">
      <c r="A53" s="399" t="str">
        <f>+'Avg QoS Calc'!A51</f>
        <v>oracle</v>
      </c>
      <c r="B53" s="175">
        <v>50</v>
      </c>
      <c r="C53" s="173">
        <f>IF($B53=0,0, 'Avg QoS Calc'!C51)</f>
        <v>1</v>
      </c>
      <c r="D53" s="173">
        <f>IF($B53=0,0, 'Avg QoS Calc'!E51)</f>
        <v>50</v>
      </c>
      <c r="E53" s="174">
        <v>15</v>
      </c>
      <c r="F53" s="173">
        <f t="shared" si="1"/>
        <v>3.3333333333333335</v>
      </c>
      <c r="G53" s="173">
        <f t="shared" si="2"/>
        <v>166.66666666666669</v>
      </c>
      <c r="H53" s="173">
        <f t="shared" si="3"/>
        <v>50</v>
      </c>
      <c r="I53" s="173">
        <f t="shared" si="4"/>
        <v>2500</v>
      </c>
    </row>
    <row r="54" spans="1:9" s="7" customFormat="1" ht="18" customHeight="1">
      <c r="A54" s="396" t="str">
        <f>+'Avg QoS Calc'!A52</f>
        <v>oracle_logmon</v>
      </c>
      <c r="B54" s="175">
        <v>0</v>
      </c>
      <c r="C54" s="173">
        <f>IF($B54=0,0, 'Avg QoS Calc'!C52)</f>
        <v>0</v>
      </c>
      <c r="D54" s="173">
        <f>IF($B54=0,0, 'Avg QoS Calc'!E52)</f>
        <v>0</v>
      </c>
      <c r="E54" s="174">
        <v>5</v>
      </c>
      <c r="F54" s="173">
        <f t="shared" si="1"/>
        <v>0</v>
      </c>
      <c r="G54" s="173">
        <f t="shared" si="2"/>
        <v>0</v>
      </c>
      <c r="H54" s="173">
        <f t="shared" si="3"/>
        <v>0</v>
      </c>
      <c r="I54" s="173">
        <f t="shared" si="4"/>
        <v>0</v>
      </c>
    </row>
    <row r="55" spans="1:9" s="7" customFormat="1" ht="18" customHeight="1">
      <c r="A55" s="396" t="str">
        <f>+'Avg QoS Calc'!A53</f>
        <v>perfmon</v>
      </c>
      <c r="B55" s="175">
        <v>0</v>
      </c>
      <c r="C55" s="173">
        <f>IF($B55=0,0, 'Avg QoS Calc'!C53)</f>
        <v>0</v>
      </c>
      <c r="D55" s="173">
        <f>IF($B55=0,0, 'Avg QoS Calc'!E53)</f>
        <v>0</v>
      </c>
      <c r="E55" s="174">
        <v>5</v>
      </c>
      <c r="F55" s="173">
        <f t="shared" si="1"/>
        <v>0</v>
      </c>
      <c r="G55" s="173">
        <f t="shared" si="2"/>
        <v>0</v>
      </c>
      <c r="H55" s="173">
        <f t="shared" si="3"/>
        <v>0</v>
      </c>
      <c r="I55" s="173">
        <f t="shared" si="4"/>
        <v>0</v>
      </c>
    </row>
    <row r="56" spans="1:9" s="7" customFormat="1" ht="18" customHeight="1">
      <c r="A56" s="399" t="str">
        <f>+'Avg QoS Calc'!A54</f>
        <v>processes</v>
      </c>
      <c r="B56" s="175">
        <v>2200</v>
      </c>
      <c r="C56" s="173">
        <f>IF($B56=0,0, 'Avg QoS Calc'!C54)</f>
        <v>10.212765957446809</v>
      </c>
      <c r="D56" s="173">
        <f>IF($B56=0,0, 'Avg QoS Calc'!E54)</f>
        <v>3</v>
      </c>
      <c r="E56" s="174">
        <v>5</v>
      </c>
      <c r="F56" s="173">
        <f t="shared" si="1"/>
        <v>6.1276595744680851</v>
      </c>
      <c r="G56" s="173">
        <f t="shared" si="2"/>
        <v>13480.851063829787</v>
      </c>
      <c r="H56" s="173">
        <f t="shared" si="3"/>
        <v>30.638297872340427</v>
      </c>
      <c r="I56" s="173">
        <f t="shared" si="4"/>
        <v>67404.255319148942</v>
      </c>
    </row>
    <row r="57" spans="1:9" s="7" customFormat="1" ht="18" customHeight="1">
      <c r="A57" s="397" t="str">
        <f>+'Avg QoS Calc'!A55</f>
        <v>rsp</v>
      </c>
      <c r="B57" s="175">
        <v>0</v>
      </c>
      <c r="C57" s="173">
        <f>IF($B57=0,0, 'Avg QoS Calc'!C55)</f>
        <v>0</v>
      </c>
      <c r="D57" s="173">
        <f>IF($B57=0,0, 'Avg QoS Calc'!E55)</f>
        <v>0</v>
      </c>
      <c r="E57" s="174">
        <v>10</v>
      </c>
      <c r="F57" s="173">
        <f t="shared" si="1"/>
        <v>0</v>
      </c>
      <c r="G57" s="173">
        <f t="shared" si="2"/>
        <v>0</v>
      </c>
      <c r="H57" s="173">
        <f t="shared" si="3"/>
        <v>0</v>
      </c>
      <c r="I57" s="173">
        <f t="shared" si="4"/>
        <v>0</v>
      </c>
    </row>
    <row r="58" spans="1:9" s="7" customFormat="1" ht="18" customHeight="1">
      <c r="A58" s="396" t="str">
        <f>+'Avg QoS Calc'!A56</f>
        <v>saa_monitor</v>
      </c>
      <c r="B58" s="175">
        <v>0</v>
      </c>
      <c r="C58" s="173">
        <f>IF($B58=0,0, 'Avg QoS Calc'!C56)</f>
        <v>0</v>
      </c>
      <c r="D58" s="173">
        <f>IF($B58=0,0, 'Avg QoS Calc'!E56)</f>
        <v>0</v>
      </c>
      <c r="E58" s="174">
        <v>5</v>
      </c>
      <c r="F58" s="173">
        <f t="shared" si="1"/>
        <v>0</v>
      </c>
      <c r="G58" s="173">
        <f t="shared" si="2"/>
        <v>0</v>
      </c>
      <c r="H58" s="173">
        <f t="shared" si="3"/>
        <v>0</v>
      </c>
      <c r="I58" s="173">
        <f t="shared" si="4"/>
        <v>0</v>
      </c>
    </row>
    <row r="59" spans="1:9" s="7" customFormat="1" ht="18" customHeight="1">
      <c r="A59" s="396" t="str">
        <f>+'Avg QoS Calc'!A57</f>
        <v>salesforce</v>
      </c>
      <c r="B59" s="175">
        <v>0</v>
      </c>
      <c r="C59" s="173">
        <f>IF($B59=0,0, 'Avg QoS Calc'!C57)</f>
        <v>0</v>
      </c>
      <c r="D59" s="173">
        <f>IF($B59=0,0, 'Avg QoS Calc'!E57)</f>
        <v>0</v>
      </c>
      <c r="E59" s="174">
        <v>5</v>
      </c>
      <c r="F59" s="173">
        <f t="shared" si="1"/>
        <v>0</v>
      </c>
      <c r="G59" s="173">
        <f t="shared" si="2"/>
        <v>0</v>
      </c>
      <c r="H59" s="173">
        <f t="shared" si="3"/>
        <v>0</v>
      </c>
      <c r="I59" s="173">
        <f t="shared" si="4"/>
        <v>0</v>
      </c>
    </row>
    <row r="60" spans="1:9" s="7" customFormat="1" ht="18" customHeight="1">
      <c r="A60" s="399" t="str">
        <f>+'Avg QoS Calc'!A58</f>
        <v>sharepoint</v>
      </c>
      <c r="B60" s="175">
        <v>0</v>
      </c>
      <c r="C60" s="173">
        <f>IF($B60=0,0, 'Avg QoS Calc'!C58)</f>
        <v>0</v>
      </c>
      <c r="D60" s="173">
        <f>IF($B60=0,0, 'Avg QoS Calc'!E58)</f>
        <v>0</v>
      </c>
      <c r="E60" s="174">
        <v>10</v>
      </c>
      <c r="F60" s="173">
        <f t="shared" si="1"/>
        <v>0</v>
      </c>
      <c r="G60" s="173">
        <f t="shared" si="2"/>
        <v>0</v>
      </c>
      <c r="H60" s="173">
        <f t="shared" si="3"/>
        <v>0</v>
      </c>
      <c r="I60" s="173">
        <f t="shared" si="4"/>
        <v>0</v>
      </c>
    </row>
    <row r="61" spans="1:9" s="7" customFormat="1" ht="18" customHeight="1">
      <c r="A61" s="399" t="str">
        <f>+'Avg QoS Calc'!A59</f>
        <v>snmp_collector</v>
      </c>
      <c r="B61" s="175">
        <v>1</v>
      </c>
      <c r="C61" s="173">
        <f>IF($B61=0,0, 'Avg QoS Calc'!C59)</f>
        <v>308</v>
      </c>
      <c r="D61" s="173">
        <f>IF($B61=0,0, 'Avg QoS Calc'!E59)</f>
        <v>552.13599999999974</v>
      </c>
      <c r="E61" s="174">
        <v>5</v>
      </c>
      <c r="F61" s="173">
        <f t="shared" si="1"/>
        <v>34011.577599999982</v>
      </c>
      <c r="G61" s="173">
        <f t="shared" si="2"/>
        <v>34011.577599999982</v>
      </c>
      <c r="H61" s="173">
        <f t="shared" si="3"/>
        <v>170057.88799999992</v>
      </c>
      <c r="I61" s="173">
        <f t="shared" si="4"/>
        <v>170057.88799999992</v>
      </c>
    </row>
    <row r="62" spans="1:9" s="7" customFormat="1" ht="18" customHeight="1">
      <c r="A62" s="396" t="str">
        <f>+'Avg QoS Calc'!A60</f>
        <v>snmpget</v>
      </c>
      <c r="B62" s="175">
        <v>0</v>
      </c>
      <c r="C62" s="173">
        <f>IF($B62=0,0, 'Avg QoS Calc'!C60)</f>
        <v>0</v>
      </c>
      <c r="D62" s="173">
        <f>IF($B62=0,0, 'Avg QoS Calc'!E60)</f>
        <v>0</v>
      </c>
      <c r="E62" s="174">
        <v>5</v>
      </c>
      <c r="F62" s="173">
        <f t="shared" si="1"/>
        <v>0</v>
      </c>
      <c r="G62" s="173">
        <f t="shared" si="2"/>
        <v>0</v>
      </c>
      <c r="H62" s="173">
        <f t="shared" si="3"/>
        <v>0</v>
      </c>
      <c r="I62" s="173">
        <f t="shared" si="4"/>
        <v>0</v>
      </c>
    </row>
    <row r="63" spans="1:9" s="7" customFormat="1" ht="18" customHeight="1">
      <c r="A63" s="396" t="str">
        <f>+'Avg QoS Calc'!A61</f>
        <v>snmpgtw</v>
      </c>
      <c r="B63" s="175">
        <v>0</v>
      </c>
      <c r="C63" s="173">
        <f>IF($B63=0,0, 'Avg QoS Calc'!C61)</f>
        <v>0</v>
      </c>
      <c r="D63" s="173">
        <f>IF($B63=0,0, 'Avg QoS Calc'!E61)</f>
        <v>0</v>
      </c>
      <c r="E63" s="174">
        <v>5</v>
      </c>
      <c r="F63" s="173">
        <f t="shared" si="1"/>
        <v>0</v>
      </c>
      <c r="G63" s="173">
        <f t="shared" si="2"/>
        <v>0</v>
      </c>
      <c r="H63" s="173">
        <f t="shared" si="3"/>
        <v>0</v>
      </c>
      <c r="I63" s="173">
        <f t="shared" si="4"/>
        <v>0</v>
      </c>
    </row>
    <row r="64" spans="1:9" s="7" customFormat="1" ht="18" customHeight="1">
      <c r="A64" s="396" t="str">
        <f>+'Avg QoS Calc'!A62</f>
        <v>snmptd</v>
      </c>
      <c r="B64" s="175">
        <v>0</v>
      </c>
      <c r="C64" s="173">
        <f>IF($B64=0,0, 'Avg QoS Calc'!C62)</f>
        <v>0</v>
      </c>
      <c r="D64" s="173">
        <f>IF($B64=0,0, 'Avg QoS Calc'!E62)</f>
        <v>0</v>
      </c>
      <c r="E64" s="174">
        <v>5</v>
      </c>
      <c r="F64" s="173">
        <f t="shared" si="1"/>
        <v>0</v>
      </c>
      <c r="G64" s="173">
        <f t="shared" si="2"/>
        <v>0</v>
      </c>
      <c r="H64" s="173">
        <f t="shared" si="3"/>
        <v>0</v>
      </c>
      <c r="I64" s="173">
        <f t="shared" si="4"/>
        <v>0</v>
      </c>
    </row>
    <row r="65" spans="1:9" s="7" customFormat="1" ht="18" customHeight="1">
      <c r="A65" s="398" t="str">
        <f>+'Avg QoS Calc'!A63</f>
        <v>sql_response</v>
      </c>
      <c r="B65" s="175">
        <v>0</v>
      </c>
      <c r="C65" s="173">
        <f>IF($B65=0,0, 'Avg QoS Calc'!C63)</f>
        <v>0</v>
      </c>
      <c r="D65" s="173">
        <f>IF($B65=0,0, 'Avg QoS Calc'!E63)</f>
        <v>0</v>
      </c>
      <c r="E65" s="174">
        <v>5</v>
      </c>
      <c r="F65" s="173">
        <f t="shared" si="1"/>
        <v>0</v>
      </c>
      <c r="G65" s="173">
        <f t="shared" si="2"/>
        <v>0</v>
      </c>
      <c r="H65" s="173">
        <f t="shared" si="3"/>
        <v>0</v>
      </c>
      <c r="I65" s="173">
        <f t="shared" si="4"/>
        <v>0</v>
      </c>
    </row>
    <row r="66" spans="1:9" s="7" customFormat="1" ht="18" customHeight="1">
      <c r="A66" s="399" t="str">
        <f>+'Avg QoS Calc'!A64</f>
        <v>sqlserver</v>
      </c>
      <c r="B66" s="175">
        <v>500</v>
      </c>
      <c r="C66" s="173">
        <f>IF($B66=0,0, 'Avg QoS Calc'!C64)</f>
        <v>1</v>
      </c>
      <c r="D66" s="173">
        <f>IF($B66=0,0, 'Avg QoS Calc'!E64)</f>
        <v>62</v>
      </c>
      <c r="E66" s="174">
        <v>15</v>
      </c>
      <c r="F66" s="173">
        <f t="shared" si="1"/>
        <v>4.1333333333333337</v>
      </c>
      <c r="G66" s="173">
        <f t="shared" si="2"/>
        <v>2066.666666666667</v>
      </c>
      <c r="H66" s="173">
        <f t="shared" si="3"/>
        <v>62</v>
      </c>
      <c r="I66" s="173">
        <f t="shared" si="4"/>
        <v>31000</v>
      </c>
    </row>
    <row r="67" spans="1:9" s="7" customFormat="1" ht="18" customHeight="1">
      <c r="A67" s="396" t="str">
        <f>+'Avg QoS Calc'!A65</f>
        <v>sysbase</v>
      </c>
      <c r="B67" s="175">
        <v>0</v>
      </c>
      <c r="C67" s="173">
        <f>IF($B67=0,0, 'Avg QoS Calc'!C65)</f>
        <v>0</v>
      </c>
      <c r="D67" s="173">
        <f>IF($B67=0,0, 'Avg QoS Calc'!E65)</f>
        <v>0</v>
      </c>
      <c r="E67" s="174">
        <v>15</v>
      </c>
      <c r="F67" s="173">
        <f t="shared" si="1"/>
        <v>0</v>
      </c>
      <c r="G67" s="173">
        <f t="shared" si="2"/>
        <v>0</v>
      </c>
      <c r="H67" s="173">
        <f t="shared" si="3"/>
        <v>0</v>
      </c>
      <c r="I67" s="173">
        <f t="shared" si="4"/>
        <v>0</v>
      </c>
    </row>
    <row r="68" spans="1:9" s="7" customFormat="1" ht="18" customHeight="1">
      <c r="A68" s="396" t="str">
        <f>+'Avg QoS Calc'!A66</f>
        <v>sysloggtw</v>
      </c>
      <c r="B68" s="175">
        <v>0</v>
      </c>
      <c r="C68" s="173">
        <f>IF($B68=0,0, 'Avg QoS Calc'!C66)</f>
        <v>0</v>
      </c>
      <c r="D68" s="173">
        <f>IF($B68=0,0, 'Avg QoS Calc'!E66)</f>
        <v>0</v>
      </c>
      <c r="E68" s="174">
        <v>5</v>
      </c>
      <c r="F68" s="173">
        <f t="shared" si="1"/>
        <v>0</v>
      </c>
      <c r="G68" s="173">
        <f t="shared" si="2"/>
        <v>0</v>
      </c>
      <c r="H68" s="173">
        <f t="shared" si="3"/>
        <v>0</v>
      </c>
      <c r="I68" s="173">
        <f t="shared" si="4"/>
        <v>0</v>
      </c>
    </row>
    <row r="69" spans="1:9" s="7" customFormat="1" ht="18" customHeight="1">
      <c r="A69" s="396" t="str">
        <f>+'Avg QoS Calc'!A67</f>
        <v>tomcat</v>
      </c>
      <c r="B69" s="175">
        <v>0</v>
      </c>
      <c r="C69" s="173">
        <f>IF($B69=0,0, 'Avg QoS Calc'!C67)</f>
        <v>0</v>
      </c>
      <c r="D69" s="173">
        <f>IF($B69=0,0, 'Avg QoS Calc'!E67)</f>
        <v>0</v>
      </c>
      <c r="E69" s="174">
        <v>10</v>
      </c>
      <c r="F69" s="173">
        <f t="shared" ref="F69" si="5">C69*D69/E69</f>
        <v>0</v>
      </c>
      <c r="G69" s="173">
        <f t="shared" ref="G69" si="6">F69*B69</f>
        <v>0</v>
      </c>
      <c r="H69" s="173">
        <f t="shared" ref="H69" si="7">D69*C69</f>
        <v>0</v>
      </c>
      <c r="I69" s="173">
        <f t="shared" ref="I69" si="8">H69*B69</f>
        <v>0</v>
      </c>
    </row>
    <row r="70" spans="1:9" s="7" customFormat="1" ht="18" customHeight="1">
      <c r="A70" s="399" t="str">
        <f>+'Avg QoS Calc'!A68</f>
        <v>url_response</v>
      </c>
      <c r="B70" s="175">
        <v>1</v>
      </c>
      <c r="C70" s="173">
        <f>IF($B70=0,0, 'Avg QoS Calc'!C68)</f>
        <v>100</v>
      </c>
      <c r="D70" s="173">
        <f>IF($B70=0,0, 'Avg QoS Calc'!E68)</f>
        <v>7</v>
      </c>
      <c r="E70" s="174">
        <v>5</v>
      </c>
      <c r="F70" s="173">
        <f t="shared" ref="F70:F79" si="9">C70*D70/E70</f>
        <v>140</v>
      </c>
      <c r="G70" s="173">
        <f t="shared" ref="G70:G79" si="10">F70*B70</f>
        <v>140</v>
      </c>
      <c r="H70" s="173">
        <f t="shared" ref="H70:H79" si="11">D70*C70</f>
        <v>700</v>
      </c>
      <c r="I70" s="173">
        <f t="shared" ref="I70:I79" si="12">H70*B70</f>
        <v>700</v>
      </c>
    </row>
    <row r="71" spans="1:9" s="7" customFormat="1" ht="18" customHeight="1">
      <c r="A71" s="396" t="str">
        <f>+'Avg QoS Calc'!A69</f>
        <v>vcloud</v>
      </c>
      <c r="B71" s="175">
        <v>0</v>
      </c>
      <c r="C71" s="173">
        <f>IF($B71=0,0, 'Avg QoS Calc'!C69)</f>
        <v>0</v>
      </c>
      <c r="D71" s="173">
        <f>IF($B71=0,0, 'Avg QoS Calc'!E69)</f>
        <v>0</v>
      </c>
      <c r="E71" s="174">
        <v>5</v>
      </c>
      <c r="F71" s="173">
        <f t="shared" si="9"/>
        <v>0</v>
      </c>
      <c r="G71" s="173">
        <f t="shared" si="10"/>
        <v>0</v>
      </c>
      <c r="H71" s="173">
        <f t="shared" si="11"/>
        <v>0</v>
      </c>
      <c r="I71" s="173">
        <f t="shared" si="12"/>
        <v>0</v>
      </c>
    </row>
    <row r="72" spans="1:9" s="7" customFormat="1" ht="18" customHeight="1">
      <c r="A72" s="396" t="str">
        <f>+'Avg QoS Calc'!A70</f>
        <v>vmax</v>
      </c>
      <c r="B72" s="175">
        <v>0</v>
      </c>
      <c r="C72" s="173">
        <f>IF($B72=0,0, 'Avg QoS Calc'!C70)</f>
        <v>0</v>
      </c>
      <c r="D72" s="173">
        <f>IF($B72=0,0, 'Avg QoS Calc'!E70)</f>
        <v>0</v>
      </c>
      <c r="E72" s="174">
        <v>5</v>
      </c>
      <c r="F72" s="173">
        <f t="shared" si="9"/>
        <v>0</v>
      </c>
      <c r="G72" s="173">
        <f t="shared" si="10"/>
        <v>0</v>
      </c>
      <c r="H72" s="173">
        <f t="shared" si="11"/>
        <v>0</v>
      </c>
      <c r="I72" s="173">
        <f t="shared" si="12"/>
        <v>0</v>
      </c>
    </row>
    <row r="73" spans="1:9" s="7" customFormat="1" ht="18" customHeight="1">
      <c r="A73" s="399" t="str">
        <f>+'Avg QoS Calc'!A71</f>
        <v>vmware</v>
      </c>
      <c r="B73" s="175">
        <v>1</v>
      </c>
      <c r="C73" s="173">
        <f>IF($B73=0,0, 'Avg QoS Calc'!C71)</f>
        <v>1</v>
      </c>
      <c r="D73" s="173">
        <f>IF($B73=0,0, 'Avg QoS Calc'!E71)</f>
        <v>97306</v>
      </c>
      <c r="E73" s="174">
        <v>5</v>
      </c>
      <c r="F73" s="173">
        <f t="shared" si="9"/>
        <v>19461.2</v>
      </c>
      <c r="G73" s="173">
        <f t="shared" si="10"/>
        <v>19461.2</v>
      </c>
      <c r="H73" s="173">
        <f t="shared" si="11"/>
        <v>97306</v>
      </c>
      <c r="I73" s="173">
        <f t="shared" si="12"/>
        <v>97306</v>
      </c>
    </row>
    <row r="74" spans="1:9" s="7" customFormat="1" ht="18" customHeight="1">
      <c r="A74" s="399" t="str">
        <f>+'Avg QoS Calc'!A72</f>
        <v>weblogic</v>
      </c>
      <c r="B74" s="175">
        <v>0</v>
      </c>
      <c r="C74" s="173">
        <f>IF($B74=0,0, 'Avg QoS Calc'!C72)</f>
        <v>0</v>
      </c>
      <c r="D74" s="173">
        <f>IF($B74=0,0, 'Avg QoS Calc'!E72)</f>
        <v>0</v>
      </c>
      <c r="E74" s="174">
        <v>10</v>
      </c>
      <c r="F74" s="173">
        <f t="shared" ref="F74" si="13">C74*D74/E74</f>
        <v>0</v>
      </c>
      <c r="G74" s="173">
        <f t="shared" ref="G74" si="14">F74*B74</f>
        <v>0</v>
      </c>
      <c r="H74" s="173">
        <f t="shared" ref="H74" si="15">D74*C74</f>
        <v>0</v>
      </c>
      <c r="I74" s="173">
        <f t="shared" ref="I74" si="16">H74*B74</f>
        <v>0</v>
      </c>
    </row>
    <row r="75" spans="1:9" s="7" customFormat="1" ht="18" customHeight="1">
      <c r="A75" s="396" t="str">
        <f>+'Avg QoS Calc'!A73</f>
        <v>websphere</v>
      </c>
      <c r="B75" s="175">
        <v>0</v>
      </c>
      <c r="C75" s="173">
        <f>IF($B75=0,0, 'Avg QoS Calc'!C73)</f>
        <v>0</v>
      </c>
      <c r="D75" s="173">
        <f>IF($B75=0,0, 'Avg QoS Calc'!E73)</f>
        <v>0</v>
      </c>
      <c r="E75" s="174">
        <v>10</v>
      </c>
      <c r="F75" s="173">
        <f t="shared" si="9"/>
        <v>0</v>
      </c>
      <c r="G75" s="173">
        <f t="shared" si="10"/>
        <v>0</v>
      </c>
      <c r="H75" s="173">
        <f t="shared" si="11"/>
        <v>0</v>
      </c>
      <c r="I75" s="173">
        <f t="shared" si="12"/>
        <v>0</v>
      </c>
    </row>
    <row r="76" spans="1:9" s="7" customFormat="1" ht="18" customHeight="1">
      <c r="A76" s="396" t="str">
        <f>+'Avg QoS Calc'!A74</f>
        <v>wins_response</v>
      </c>
      <c r="B76" s="175">
        <v>0</v>
      </c>
      <c r="C76" s="173">
        <f>IF($B76=0,0, 'Avg QoS Calc'!C74)</f>
        <v>0</v>
      </c>
      <c r="D76" s="173">
        <f>IF($B76=0,0, 'Avg QoS Calc'!E74)</f>
        <v>0</v>
      </c>
      <c r="E76" s="174">
        <v>5</v>
      </c>
      <c r="F76" s="173">
        <f t="shared" si="9"/>
        <v>0</v>
      </c>
      <c r="G76" s="173">
        <f t="shared" si="10"/>
        <v>0</v>
      </c>
      <c r="H76" s="173">
        <f t="shared" si="11"/>
        <v>0</v>
      </c>
      <c r="I76" s="173">
        <f t="shared" si="12"/>
        <v>0</v>
      </c>
    </row>
    <row r="77" spans="1:9" s="7" customFormat="1" ht="18" customHeight="1">
      <c r="A77" s="399" t="str">
        <f>+'Avg QoS Calc'!A75</f>
        <v>xenapp</v>
      </c>
      <c r="B77" s="175">
        <v>1</v>
      </c>
      <c r="C77" s="173">
        <f>IF($B77=0,0, 'Avg QoS Calc'!C75)</f>
        <v>1</v>
      </c>
      <c r="D77" s="173">
        <f>IF($B77=0,0, 'Avg QoS Calc'!E75)</f>
        <v>47</v>
      </c>
      <c r="E77" s="174">
        <v>5</v>
      </c>
      <c r="F77" s="173">
        <f t="shared" si="9"/>
        <v>9.4</v>
      </c>
      <c r="G77" s="173">
        <f t="shared" si="10"/>
        <v>9.4</v>
      </c>
      <c r="H77" s="173">
        <f t="shared" si="11"/>
        <v>47</v>
      </c>
      <c r="I77" s="173">
        <f t="shared" si="12"/>
        <v>47</v>
      </c>
    </row>
    <row r="78" spans="1:9" s="7" customFormat="1" ht="18" customHeight="1">
      <c r="A78" s="399" t="str">
        <f>+'Avg QoS Calc'!A76</f>
        <v>xendesktop</v>
      </c>
      <c r="B78" s="175">
        <v>1</v>
      </c>
      <c r="C78" s="173">
        <f>IF($B78=0,0, 'Avg QoS Calc'!C76)</f>
        <v>1</v>
      </c>
      <c r="D78" s="173">
        <f>IF($B78=0,0, 'Avg QoS Calc'!E76)</f>
        <v>211</v>
      </c>
      <c r="E78" s="174">
        <v>5</v>
      </c>
      <c r="F78" s="173">
        <f t="shared" si="9"/>
        <v>42.2</v>
      </c>
      <c r="G78" s="173">
        <f t="shared" si="10"/>
        <v>42.2</v>
      </c>
      <c r="H78" s="173">
        <f t="shared" si="11"/>
        <v>211</v>
      </c>
      <c r="I78" s="173">
        <f t="shared" si="12"/>
        <v>211</v>
      </c>
    </row>
    <row r="79" spans="1:9" s="7" customFormat="1" ht="18" customHeight="1">
      <c r="A79" s="399" t="str">
        <f>+'Avg QoS Calc'!A77</f>
        <v>xenserver</v>
      </c>
      <c r="B79" s="175">
        <v>0</v>
      </c>
      <c r="C79" s="173">
        <f>IF($B79=0,0, 'Avg QoS Calc'!C77)</f>
        <v>0</v>
      </c>
      <c r="D79" s="173">
        <f>IF($B79=0,0, 'Avg QoS Calc'!E77)</f>
        <v>0</v>
      </c>
      <c r="E79" s="174">
        <v>5</v>
      </c>
      <c r="F79" s="173">
        <f t="shared" si="9"/>
        <v>0</v>
      </c>
      <c r="G79" s="173">
        <f t="shared" si="10"/>
        <v>0</v>
      </c>
      <c r="H79" s="173">
        <f t="shared" si="11"/>
        <v>0</v>
      </c>
      <c r="I79" s="173">
        <f t="shared" si="12"/>
        <v>0</v>
      </c>
    </row>
    <row r="80" spans="1:9" s="7" customFormat="1" ht="18" customHeight="1">
      <c r="A80" s="396" t="str">
        <f>+'Avg QoS Calc'!A78</f>
        <v>zones</v>
      </c>
      <c r="B80" s="175">
        <v>0</v>
      </c>
      <c r="C80" s="173">
        <f>IF($B80=0,0, 'Avg QoS Calc'!C78)</f>
        <v>0</v>
      </c>
      <c r="D80" s="173">
        <f>IF($B80=0,0, 'Avg QoS Calc'!E78)</f>
        <v>0</v>
      </c>
      <c r="E80" s="174">
        <v>5</v>
      </c>
      <c r="F80" s="173">
        <f t="shared" ref="F80" si="17">C80*D80/E80</f>
        <v>0</v>
      </c>
      <c r="G80" s="173">
        <f t="shared" ref="G80" si="18">F80*B80</f>
        <v>0</v>
      </c>
      <c r="H80" s="173">
        <f t="shared" ref="H80" si="19">D80*C80</f>
        <v>0</v>
      </c>
      <c r="I80" s="173">
        <f t="shared" ref="I80" si="20">H80*B80</f>
        <v>0</v>
      </c>
    </row>
    <row r="81" spans="1:9" s="1" customFormat="1" ht="29.1" customHeight="1">
      <c r="A81" s="7"/>
      <c r="B81" s="7"/>
      <c r="C81" s="7"/>
      <c r="D81" s="7"/>
      <c r="E81" s="7"/>
      <c r="F81" s="7"/>
      <c r="G81" s="7"/>
      <c r="H81" s="7"/>
      <c r="I81" s="7"/>
    </row>
    <row r="82" spans="1:9" ht="20.25">
      <c r="A82" s="250" t="s">
        <v>2331</v>
      </c>
      <c r="B82" s="250"/>
      <c r="C82" s="250"/>
      <c r="D82" s="250"/>
      <c r="E82" s="251">
        <f>SUMPRODUCT(I4:I80,E4:E80)/SUM(I4:I80)</f>
        <v>4.2797947841691855</v>
      </c>
      <c r="F82" s="250"/>
      <c r="G82" s="252">
        <f>SUM(G4:G80)</f>
        <v>309692.56242322968</v>
      </c>
      <c r="H82" s="250"/>
      <c r="I82" s="252">
        <f>SUM(I4:I80)</f>
        <v>652831.86292822473</v>
      </c>
    </row>
    <row r="83" spans="1:9" ht="20.25">
      <c r="A83" s="8" t="s">
        <v>2282</v>
      </c>
      <c r="B83" s="249">
        <v>0.15</v>
      </c>
      <c r="C83" s="8"/>
      <c r="D83" s="8"/>
      <c r="E83" s="9">
        <f>+E82*(1+B83)</f>
        <v>4.9217640017945632</v>
      </c>
      <c r="F83" s="8"/>
      <c r="G83" s="169">
        <f>+G82*(1+B83)</f>
        <v>356146.44678671414</v>
      </c>
      <c r="H83" s="8"/>
      <c r="I83" s="169">
        <f>+I82*(1+B83)</f>
        <v>750756.64236745844</v>
      </c>
    </row>
    <row r="84" spans="1:9" s="7" customFormat="1" ht="24" customHeight="1" thickBot="1">
      <c r="A84" s="5"/>
      <c r="B84" s="5"/>
      <c r="C84" s="5"/>
      <c r="D84" s="5"/>
      <c r="E84" s="5"/>
      <c r="F84" s="5"/>
      <c r="G84" s="5"/>
      <c r="H84" s="2"/>
      <c r="I84" s="2"/>
    </row>
    <row r="85" spans="1:9" s="7" customFormat="1" ht="24" customHeight="1">
      <c r="A85" s="415" t="s">
        <v>4</v>
      </c>
      <c r="B85" s="416"/>
      <c r="C85" s="420" t="s">
        <v>32</v>
      </c>
      <c r="D85" s="421"/>
      <c r="E85" s="421"/>
      <c r="F85" s="421"/>
    </row>
    <row r="86" spans="1:9" s="7" customFormat="1" ht="24" customHeight="1">
      <c r="A86" s="10" t="s">
        <v>5</v>
      </c>
      <c r="B86" s="167">
        <f>+G83</f>
        <v>356146.44678671414</v>
      </c>
      <c r="C86" s="167">
        <f>B86*B91/1024</f>
        <v>260849.44833011288</v>
      </c>
      <c r="D86" s="11" t="s">
        <v>299</v>
      </c>
      <c r="E86" s="167">
        <f>+C86*8</f>
        <v>2086795.586640903</v>
      </c>
      <c r="F86" s="11" t="s">
        <v>467</v>
      </c>
    </row>
    <row r="87" spans="1:9" s="7" customFormat="1" ht="24" customHeight="1" thickBot="1">
      <c r="A87" s="12" t="s">
        <v>6</v>
      </c>
      <c r="B87" s="13">
        <f>B86/60</f>
        <v>5935.7741131119019</v>
      </c>
      <c r="C87" s="13">
        <f>+C86/60</f>
        <v>4347.4908055018814</v>
      </c>
      <c r="D87" s="13" t="s">
        <v>300</v>
      </c>
      <c r="E87" s="13">
        <f>+E86/60</f>
        <v>34779.926444015051</v>
      </c>
      <c r="F87" s="13" t="s">
        <v>468</v>
      </c>
    </row>
    <row r="88" spans="1:9" s="7" customFormat="1" ht="18.75" thickBot="1">
      <c r="A88" s="15"/>
      <c r="B88" s="152"/>
      <c r="C88" s="152"/>
      <c r="D88" s="152"/>
      <c r="E88" s="155"/>
    </row>
    <row r="89" spans="1:9" s="7" customFormat="1" ht="18.75" thickBot="1">
      <c r="A89" s="153" t="s">
        <v>301</v>
      </c>
      <c r="B89" s="154"/>
      <c r="C89" s="159"/>
      <c r="D89" s="152"/>
    </row>
    <row r="90" spans="1:9" s="7" customFormat="1" ht="18">
      <c r="A90" s="415"/>
      <c r="B90" s="416"/>
      <c r="C90" s="159"/>
      <c r="D90" s="152"/>
      <c r="G90" s="156"/>
      <c r="H90" s="157"/>
      <c r="I90" s="157"/>
    </row>
    <row r="91" spans="1:9" s="7" customFormat="1" ht="18">
      <c r="A91" s="10" t="s">
        <v>302</v>
      </c>
      <c r="B91" s="361">
        <f>+Control_Value!B2</f>
        <v>750</v>
      </c>
      <c r="C91" s="158" t="s">
        <v>268</v>
      </c>
      <c r="D91" s="152"/>
      <c r="G91" s="156"/>
      <c r="H91" s="157"/>
      <c r="I91" s="157"/>
    </row>
    <row r="92" spans="1:9" s="7" customFormat="1" ht="18.75" thickBot="1">
      <c r="A92" s="12" t="s">
        <v>303</v>
      </c>
      <c r="B92" s="362">
        <f>+Control_Value!B3</f>
        <v>1024</v>
      </c>
      <c r="C92" s="160" t="s">
        <v>268</v>
      </c>
      <c r="D92" s="152"/>
      <c r="G92" s="156"/>
      <c r="H92" s="157"/>
      <c r="I92" s="157"/>
    </row>
    <row r="93" spans="1:9" ht="18">
      <c r="A93" s="418" t="s">
        <v>304</v>
      </c>
      <c r="B93" s="419"/>
      <c r="C93" s="419"/>
      <c r="D93" s="152"/>
      <c r="E93" s="7"/>
      <c r="F93" s="7"/>
      <c r="G93" s="156"/>
      <c r="H93" s="157"/>
      <c r="I93" s="157"/>
    </row>
    <row r="95" spans="1:9" s="7" customFormat="1" ht="24" customHeight="1" thickBot="1">
      <c r="A95" s="2"/>
      <c r="B95" s="2"/>
      <c r="C95" s="2"/>
      <c r="D95" s="2"/>
      <c r="E95" s="2"/>
      <c r="F95" s="2"/>
      <c r="G95" s="2"/>
      <c r="H95" s="2"/>
      <c r="I95" s="2"/>
    </row>
    <row r="96" spans="1:9" s="7" customFormat="1" ht="36" customHeight="1">
      <c r="A96" s="415" t="s">
        <v>15</v>
      </c>
      <c r="B96" s="417"/>
      <c r="C96" s="416"/>
      <c r="E96" s="415" t="s">
        <v>10</v>
      </c>
      <c r="F96" s="417"/>
      <c r="G96" s="416"/>
    </row>
    <row r="97" spans="1:9" s="7" customFormat="1" ht="36" customHeight="1">
      <c r="A97" s="14" t="s">
        <v>18</v>
      </c>
      <c r="B97" s="20">
        <f>+Control_Value!B4</f>
        <v>92.16</v>
      </c>
      <c r="C97" s="151" t="s">
        <v>297</v>
      </c>
      <c r="E97" s="14" t="s">
        <v>11</v>
      </c>
      <c r="F97" s="15">
        <v>60</v>
      </c>
      <c r="G97" s="16" t="s">
        <v>12</v>
      </c>
    </row>
    <row r="98" spans="1:9" s="7" customFormat="1" ht="36" customHeight="1">
      <c r="A98" s="14" t="s">
        <v>7</v>
      </c>
      <c r="B98" s="20">
        <f>B86*B97/1024/1024</f>
        <v>31.301933799613547</v>
      </c>
      <c r="C98" s="16" t="s">
        <v>8</v>
      </c>
      <c r="E98" s="14" t="s">
        <v>13</v>
      </c>
      <c r="F98" s="15">
        <v>1</v>
      </c>
      <c r="G98" s="16" t="s">
        <v>14</v>
      </c>
    </row>
    <row r="99" spans="1:9" s="7" customFormat="1" ht="36" customHeight="1">
      <c r="A99" s="14" t="s">
        <v>9</v>
      </c>
      <c r="B99" s="20">
        <f>B98*60*24</f>
        <v>45074.784671443507</v>
      </c>
      <c r="C99" s="16" t="s">
        <v>8</v>
      </c>
      <c r="E99" s="29" t="s">
        <v>23</v>
      </c>
      <c r="F99" s="28">
        <v>60</v>
      </c>
      <c r="G99" s="16" t="s">
        <v>14</v>
      </c>
      <c r="H99" s="7" t="str">
        <f>ROUND(F99/365,2) &amp; " year(s)"</f>
        <v>0.16 year(s)</v>
      </c>
    </row>
    <row r="100" spans="1:9" ht="36.75" thickBot="1">
      <c r="A100" s="17" t="s">
        <v>29</v>
      </c>
      <c r="B100" s="24">
        <f>B99*F99/1024</f>
        <v>2641.100664342393</v>
      </c>
      <c r="C100" s="18" t="s">
        <v>16</v>
      </c>
      <c r="D100" s="7"/>
      <c r="E100" s="30" t="s">
        <v>22</v>
      </c>
      <c r="F100" s="112">
        <f>365+31</f>
        <v>396</v>
      </c>
      <c r="G100" s="19" t="s">
        <v>14</v>
      </c>
      <c r="H100" s="245" t="str">
        <f>F100/365 &amp; " year(s)"</f>
        <v>1.08493150684932 year(s)</v>
      </c>
      <c r="I100" s="7"/>
    </row>
    <row r="101" spans="1:9" s="7" customFormat="1" ht="24" customHeight="1" thickBot="1">
      <c r="A101" s="2"/>
      <c r="B101" s="2"/>
      <c r="C101" s="2"/>
      <c r="D101" s="2"/>
      <c r="E101" s="2"/>
      <c r="F101" s="2"/>
      <c r="G101" s="2"/>
      <c r="H101" s="2"/>
      <c r="I101" s="2"/>
    </row>
    <row r="102" spans="1:9" s="7" customFormat="1" ht="24" customHeight="1">
      <c r="A102" s="415" t="s">
        <v>17</v>
      </c>
      <c r="B102" s="417"/>
      <c r="C102" s="417"/>
      <c r="D102" s="417"/>
    </row>
    <row r="103" spans="1:9" s="7" customFormat="1" ht="24" customHeight="1">
      <c r="A103" s="14" t="s">
        <v>18</v>
      </c>
      <c r="B103" s="152">
        <v>40</v>
      </c>
      <c r="C103" s="15" t="s">
        <v>298</v>
      </c>
      <c r="D103" s="16"/>
    </row>
    <row r="104" spans="1:9" s="7" customFormat="1" ht="24" customHeight="1">
      <c r="A104" s="14" t="s">
        <v>19</v>
      </c>
      <c r="B104" s="152">
        <f>F97/E83</f>
        <v>12.190751116494599</v>
      </c>
      <c r="C104" s="15" t="s">
        <v>24</v>
      </c>
      <c r="D104" s="16"/>
    </row>
    <row r="105" spans="1:9" s="7" customFormat="1" ht="24" customHeight="1">
      <c r="A105" s="14" t="s">
        <v>20</v>
      </c>
      <c r="B105" s="152">
        <f>B86*60*24</f>
        <v>512850883.37286842</v>
      </c>
      <c r="C105" s="15"/>
      <c r="D105" s="16"/>
    </row>
    <row r="106" spans="1:9" s="7" customFormat="1" ht="24" customHeight="1">
      <c r="A106" s="14" t="s">
        <v>27</v>
      </c>
      <c r="B106" s="152">
        <f>B105/B104</f>
        <v>42068850.267885432</v>
      </c>
      <c r="C106" s="15" t="s">
        <v>25</v>
      </c>
      <c r="D106" s="16"/>
    </row>
    <row r="107" spans="1:9" s="7" customFormat="1" ht="24" customHeight="1">
      <c r="A107" s="14" t="s">
        <v>26</v>
      </c>
      <c r="B107" s="152">
        <f>B106*B103/1024/1024</f>
        <v>1604.7992808489012</v>
      </c>
      <c r="C107" s="15" t="s">
        <v>8</v>
      </c>
      <c r="D107" s="16"/>
    </row>
    <row r="108" spans="1:9" ht="18.75" thickBot="1">
      <c r="A108" s="17" t="s">
        <v>21</v>
      </c>
      <c r="B108" s="168">
        <f>B107*F100/1024</f>
        <v>620.60597189078601</v>
      </c>
      <c r="C108" s="21" t="s">
        <v>16</v>
      </c>
      <c r="D108" s="19"/>
      <c r="E108" s="7"/>
      <c r="F108" s="7"/>
      <c r="G108" s="7"/>
      <c r="H108" s="7"/>
      <c r="I108" s="7"/>
    </row>
    <row r="110" spans="1:9" s="7" customFormat="1" ht="24" customHeight="1" thickBot="1">
      <c r="A110" s="2"/>
      <c r="B110" s="2"/>
      <c r="C110" s="2"/>
      <c r="D110" s="2"/>
      <c r="G110" s="2"/>
      <c r="H110" s="2"/>
      <c r="I110" s="2"/>
    </row>
    <row r="111" spans="1:9" s="7" customFormat="1" ht="24" customHeight="1">
      <c r="A111" s="427" t="s">
        <v>466</v>
      </c>
      <c r="B111" s="22">
        <f>B108+B100</f>
        <v>3261.7066362331789</v>
      </c>
      <c r="C111" s="23" t="s">
        <v>16</v>
      </c>
      <c r="E111" s="429"/>
      <c r="F111" s="430"/>
    </row>
    <row r="112" spans="1:9" ht="18.75" thickBot="1">
      <c r="A112" s="428"/>
      <c r="B112" s="24">
        <f>B111/1024</f>
        <v>3.1852603869464637</v>
      </c>
      <c r="C112" s="18" t="s">
        <v>28</v>
      </c>
      <c r="D112" s="7"/>
      <c r="E112" s="429"/>
      <c r="F112" s="430"/>
      <c r="G112" s="7"/>
      <c r="H112" s="7"/>
      <c r="I112" s="7"/>
    </row>
    <row r="113" spans="1:9" ht="18">
      <c r="A113" s="427" t="s">
        <v>2279</v>
      </c>
      <c r="B113" s="22"/>
      <c r="C113" s="23"/>
      <c r="E113" s="429"/>
      <c r="F113" s="430"/>
    </row>
    <row r="114" spans="1:9" ht="56.45" customHeight="1" thickBot="1">
      <c r="A114" s="428"/>
      <c r="B114" s="24">
        <f>+B111*(1)/1024</f>
        <v>3.1852603869464637</v>
      </c>
      <c r="C114" s="18" t="s">
        <v>28</v>
      </c>
      <c r="E114" s="431"/>
      <c r="F114" s="431"/>
    </row>
    <row r="115" spans="1:9" ht="36" customHeight="1"/>
    <row r="116" spans="1:9" ht="36" customHeight="1">
      <c r="A116" s="423" t="s">
        <v>129</v>
      </c>
      <c r="B116" s="424"/>
      <c r="D116" s="425" t="s">
        <v>130</v>
      </c>
      <c r="E116" s="426"/>
      <c r="G116" s="422" t="s">
        <v>139</v>
      </c>
      <c r="H116" s="422"/>
      <c r="I116" s="422"/>
    </row>
    <row r="117" spans="1:9" ht="36" customHeight="1">
      <c r="A117" s="46" t="s">
        <v>126</v>
      </c>
      <c r="B117" s="47" t="s">
        <v>121</v>
      </c>
      <c r="D117" s="52" t="s">
        <v>126</v>
      </c>
      <c r="E117" s="53" t="s">
        <v>121</v>
      </c>
      <c r="G117" s="422"/>
      <c r="H117" s="422"/>
      <c r="I117" s="422"/>
    </row>
    <row r="118" spans="1:9" ht="36" customHeight="1">
      <c r="A118" s="48" t="s">
        <v>127</v>
      </c>
      <c r="B118" s="49" t="s">
        <v>2303</v>
      </c>
      <c r="D118" s="54" t="s">
        <v>127</v>
      </c>
      <c r="E118" s="55" t="s">
        <v>2304</v>
      </c>
      <c r="G118" s="422"/>
      <c r="H118" s="422"/>
      <c r="I118" s="422"/>
    </row>
    <row r="119" spans="1:9">
      <c r="A119" s="50" t="s">
        <v>128</v>
      </c>
      <c r="B119" s="51" t="s">
        <v>2305</v>
      </c>
      <c r="D119" s="56" t="s">
        <v>128</v>
      </c>
      <c r="E119" s="57" t="s">
        <v>137</v>
      </c>
      <c r="G119" s="422"/>
      <c r="H119" s="422"/>
      <c r="I119" s="422"/>
    </row>
    <row r="123" spans="1:9" ht="17.45" customHeight="1"/>
  </sheetData>
  <mergeCells count="17">
    <mergeCell ref="G116:I119"/>
    <mergeCell ref="A102:D102"/>
    <mergeCell ref="A116:B116"/>
    <mergeCell ref="D116:E116"/>
    <mergeCell ref="A111:A112"/>
    <mergeCell ref="A113:A114"/>
    <mergeCell ref="E111:E113"/>
    <mergeCell ref="F111:F113"/>
    <mergeCell ref="E114:F114"/>
    <mergeCell ref="A1:D1"/>
    <mergeCell ref="E1:I1"/>
    <mergeCell ref="A85:B85"/>
    <mergeCell ref="A96:C96"/>
    <mergeCell ref="E96:G96"/>
    <mergeCell ref="A90:B90"/>
    <mergeCell ref="A93:C93"/>
    <mergeCell ref="C85:F85"/>
  </mergeCells>
  <hyperlinks>
    <hyperlink ref="G116" location="'Depoyment Sizing'!A1" display="*** NOTE ***_x000d__x000d_Use the number of Hubs &amp; Robots to determine the sizing for Primary Hub, Primary UMP based on the Deployment Sizing tab in this workbook"/>
    <hyperlink ref="H116" location="'Depoyment Sizing'!A1" display="'Depoyment Sizing'!A1"/>
    <hyperlink ref="I116" location="'Depoyment Sizing'!A1" display="'Depoyment Sizing'!A1"/>
    <hyperlink ref="G117" location="'Depoyment Sizing'!A1" display="'Depoyment Sizing'!A1"/>
    <hyperlink ref="H117" location="'Depoyment Sizing'!A1" display="'Depoyment Sizing'!A1"/>
    <hyperlink ref="I117" location="'Depoyment Sizing'!A1" display="'Depoyment Sizing'!A1"/>
    <hyperlink ref="G118" location="'Depoyment Sizing'!A1" display="'Depoyment Sizing'!A1"/>
    <hyperlink ref="H118" location="'Depoyment Sizing'!A1" display="'Depoyment Sizing'!A1"/>
    <hyperlink ref="I118" location="'Depoyment Sizing'!A1" display="'Depoyment Sizing'!A1"/>
    <hyperlink ref="G119" location="'Depoyment Sizing'!A1" display="'Depoyment Sizing'!A1"/>
    <hyperlink ref="H119" location="'Depoyment Sizing'!A1" display="'Depoyment Sizing'!A1"/>
    <hyperlink ref="I119" location="'Depoyment Sizing'!A1" display="'Depoyment Sizing'!A1"/>
    <hyperlink ref="A73" location="vmware!A1" display="vmware!A1"/>
    <hyperlink ref="A66" location="sqlserver!A1" display="sqlserver!A1"/>
    <hyperlink ref="A77" location="xenapp!A1" display="xenapp!A1"/>
    <hyperlink ref="A78" location="xendesktop!A1" display="xendesktop!A1"/>
    <hyperlink ref="A79" location="'xenserver-NA'!A1" display="'xenserver-NA'!A1"/>
    <hyperlink ref="A70" location="url_response!A1" display="url_response!A1"/>
    <hyperlink ref="A61" location="snmp_collector!A1" display="snmp_collector!A1"/>
    <hyperlink ref="A65" location="sql_response!A1" display="sql_response!A1"/>
    <hyperlink ref="A56" location="processes!A1" display="processes!A1"/>
    <hyperlink ref="A51" location="ntservice!A1" display="ntservice!A1"/>
    <hyperlink ref="A49" location="ntevl!A1" display="ntevl!A1"/>
    <hyperlink ref="A42" location="logmon!A1" display="logmon!A1"/>
    <hyperlink ref="A4" location="ad_response!A1" display="ad_response!A1"/>
    <hyperlink ref="A5" location="ad_server!A1" display="ad_server!A1"/>
    <hyperlink ref="A6" location="adevl!A1" display="adevl!A1"/>
    <hyperlink ref="A12" location="cdm!A1" display="cdm!A1"/>
    <hyperlink ref="A16" location="cisco_qos!A1" display="cisco_qos!A1"/>
    <hyperlink ref="A18" location="cisco_ucs!A1" display="cisco_ucs!A1"/>
    <hyperlink ref="A22" location="'db2'!A1" display="'db2'!A1"/>
    <hyperlink ref="A24" location="dirscan!A1" display="dirscan!A1"/>
    <hyperlink ref="A26" location="e2e_appmon!A1" display="e2e_appmon!A1"/>
    <hyperlink ref="A27" location="exchange_monitor!A1" display="exchange_monitor!A1"/>
    <hyperlink ref="A31" location="ibm_vm!A1" display="ibm_vm!A1"/>
    <hyperlink ref="A32" location="ica_response!A1" display="ica_response!A1"/>
    <hyperlink ref="A36" location="interface_traffic!A1" display="interface_traffic!A1"/>
    <hyperlink ref="A38" location="jboss!A1" display="jboss!A1"/>
    <hyperlink ref="A39" location="jdbc_response!A1" display="jdbc_response!A1"/>
    <hyperlink ref="A40" location="jvm_monitor!A1" display="jvm_monitor!A1"/>
    <hyperlink ref="A53" location="oracle!A1" display="oracle!A1"/>
    <hyperlink ref="A60" location="sharepoint!A1" display="sharepoint!A1"/>
    <hyperlink ref="A74" location="weblogic!A1" display="weblogic!A1"/>
  </hyperlinks>
  <pageMargins left="0.7" right="0.7" top="0.78740157499999996" bottom="0.78740157499999996" header="0.3" footer="0.3"/>
  <pageSetup scale="32" orientation="portrait" horizontalDpi="4294967292" verticalDpi="4294967292" r:id="rId1"/>
  <legacyDrawing r:id="rId2"/>
  <tableParts count="1">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workbookViewId="0">
      <selection activeCell="B6" sqref="B6"/>
    </sheetView>
  </sheetViews>
  <sheetFormatPr defaultColWidth="8.85546875" defaultRowHeight="15"/>
  <cols>
    <col min="2" max="2" width="18.42578125" customWidth="1"/>
    <col min="8" max="8" width="9.28515625" bestFit="1" customWidth="1"/>
    <col min="19" max="19" width="20.28515625" customWidth="1"/>
  </cols>
  <sheetData>
    <row r="1" spans="2:34" ht="21">
      <c r="B1" s="464" t="s">
        <v>152</v>
      </c>
      <c r="C1" s="465"/>
      <c r="D1" s="465"/>
      <c r="E1" s="465"/>
      <c r="F1" s="465"/>
      <c r="G1" s="465"/>
      <c r="H1" s="465"/>
      <c r="I1" s="465"/>
      <c r="J1" s="465"/>
      <c r="K1" s="465"/>
      <c r="L1" s="465"/>
      <c r="M1" s="465"/>
      <c r="N1" s="465"/>
      <c r="O1" s="465"/>
      <c r="P1" s="465"/>
      <c r="Q1" s="466"/>
      <c r="S1" s="464" t="s">
        <v>154</v>
      </c>
      <c r="T1" s="465"/>
      <c r="U1" s="465"/>
      <c r="V1" s="465"/>
      <c r="W1" s="465"/>
      <c r="X1" s="465"/>
      <c r="Y1" s="465"/>
      <c r="Z1" s="465"/>
      <c r="AA1" s="465"/>
      <c r="AB1" s="465"/>
      <c r="AC1" s="465"/>
      <c r="AD1" s="465"/>
      <c r="AE1" s="465"/>
      <c r="AF1" s="465"/>
      <c r="AG1" s="465"/>
      <c r="AH1" s="466"/>
    </row>
    <row r="2" spans="2:34">
      <c r="B2" s="114" t="s">
        <v>33</v>
      </c>
      <c r="C2" s="467" t="s">
        <v>147</v>
      </c>
      <c r="D2" s="468"/>
      <c r="E2" s="469"/>
      <c r="F2" s="470" t="s">
        <v>148</v>
      </c>
      <c r="G2" s="471"/>
      <c r="H2" s="472"/>
      <c r="I2" s="473" t="s">
        <v>149</v>
      </c>
      <c r="J2" s="474"/>
      <c r="K2" s="475"/>
      <c r="L2" s="476" t="s">
        <v>150</v>
      </c>
      <c r="M2" s="477"/>
      <c r="N2" s="478"/>
      <c r="O2" s="479" t="s">
        <v>151</v>
      </c>
      <c r="P2" s="480"/>
      <c r="Q2" s="481"/>
      <c r="S2" s="114" t="s">
        <v>33</v>
      </c>
      <c r="T2" s="467" t="str">
        <f>+C2</f>
        <v>Database Server</v>
      </c>
      <c r="U2" s="468"/>
      <c r="V2" s="469"/>
      <c r="W2" s="467" t="str">
        <f t="shared" ref="W2:W3" si="0">+F2</f>
        <v>Application Server</v>
      </c>
      <c r="X2" s="468"/>
      <c r="Y2" s="469"/>
      <c r="Z2" s="467" t="str">
        <f t="shared" ref="Z2:Z3" si="1">+I2</f>
        <v>Web Server</v>
      </c>
      <c r="AA2" s="468"/>
      <c r="AB2" s="469"/>
      <c r="AC2" s="467" t="str">
        <f t="shared" ref="AC2:AC3" si="2">+L2</f>
        <v>Network Device</v>
      </c>
      <c r="AD2" s="468"/>
      <c r="AE2" s="469"/>
      <c r="AF2" s="467" t="str">
        <f t="shared" ref="AF2:AF3" si="3">+O2</f>
        <v>URL monitoring</v>
      </c>
      <c r="AG2" s="468"/>
      <c r="AH2" s="469"/>
    </row>
    <row r="3" spans="2:34">
      <c r="B3" s="114"/>
      <c r="C3" s="115" t="s">
        <v>143</v>
      </c>
      <c r="D3" s="115" t="s">
        <v>144</v>
      </c>
      <c r="E3" s="115" t="s">
        <v>145</v>
      </c>
      <c r="F3" s="117" t="s">
        <v>143</v>
      </c>
      <c r="G3" s="117" t="s">
        <v>144</v>
      </c>
      <c r="H3" s="117" t="s">
        <v>145</v>
      </c>
      <c r="I3" s="119" t="s">
        <v>143</v>
      </c>
      <c r="J3" s="119" t="s">
        <v>144</v>
      </c>
      <c r="K3" s="119" t="s">
        <v>145</v>
      </c>
      <c r="L3" s="121" t="s">
        <v>143</v>
      </c>
      <c r="M3" s="121" t="s">
        <v>144</v>
      </c>
      <c r="N3" s="121" t="s">
        <v>145</v>
      </c>
      <c r="O3" s="123" t="s">
        <v>143</v>
      </c>
      <c r="P3" s="123" t="s">
        <v>144</v>
      </c>
      <c r="Q3" s="123" t="s">
        <v>145</v>
      </c>
      <c r="S3" s="114"/>
      <c r="T3" s="115" t="str">
        <f>+C3</f>
        <v>Tier One</v>
      </c>
      <c r="U3" s="115" t="str">
        <f t="shared" ref="U3:V3" si="4">+D3</f>
        <v>Tier Two</v>
      </c>
      <c r="V3" s="115" t="str">
        <f t="shared" si="4"/>
        <v>Tier Three</v>
      </c>
      <c r="W3" s="115" t="str">
        <f t="shared" si="0"/>
        <v>Tier One</v>
      </c>
      <c r="X3" s="115" t="str">
        <f t="shared" ref="X3:Y3" si="5">+G3</f>
        <v>Tier Two</v>
      </c>
      <c r="Y3" s="115" t="str">
        <f t="shared" si="5"/>
        <v>Tier Three</v>
      </c>
      <c r="Z3" s="115" t="str">
        <f t="shared" si="1"/>
        <v>Tier One</v>
      </c>
      <c r="AA3" s="115" t="str">
        <f t="shared" ref="AA3:AB3" si="6">+J3</f>
        <v>Tier Two</v>
      </c>
      <c r="AB3" s="115" t="str">
        <f t="shared" si="6"/>
        <v>Tier Three</v>
      </c>
      <c r="AC3" s="115" t="str">
        <f t="shared" si="2"/>
        <v>Tier One</v>
      </c>
      <c r="AD3" s="115" t="str">
        <f t="shared" ref="AD3:AE3" si="7">+M3</f>
        <v>Tier Two</v>
      </c>
      <c r="AE3" s="115" t="str">
        <f t="shared" si="7"/>
        <v>Tier Three</v>
      </c>
      <c r="AF3" s="115" t="str">
        <f t="shared" si="3"/>
        <v>Tier One</v>
      </c>
      <c r="AG3" s="115" t="str">
        <f t="shared" ref="AG3:AH3" si="8">+P3</f>
        <v>Tier Two</v>
      </c>
      <c r="AH3" s="115" t="str">
        <f t="shared" si="8"/>
        <v>Tier Three</v>
      </c>
    </row>
    <row r="4" spans="2:34">
      <c r="B4" s="113" t="s">
        <v>34</v>
      </c>
      <c r="C4" s="116"/>
      <c r="D4" s="116"/>
      <c r="E4" s="116"/>
      <c r="F4" s="118"/>
      <c r="G4" s="118"/>
      <c r="H4" s="118"/>
      <c r="I4" s="120"/>
      <c r="J4" s="120"/>
      <c r="K4" s="120"/>
      <c r="L4" s="122"/>
      <c r="M4" s="122"/>
      <c r="N4" s="122"/>
      <c r="O4" s="124"/>
      <c r="P4" s="124"/>
      <c r="Q4" s="124"/>
      <c r="S4" s="113" t="str">
        <f t="shared" ref="S4:S10" si="9">IF(ISBLANK(B4),"",B4)</f>
        <v>cdm</v>
      </c>
      <c r="T4" s="116"/>
      <c r="U4" s="116"/>
      <c r="V4" s="116"/>
      <c r="W4" s="118"/>
      <c r="X4" s="118"/>
      <c r="Y4" s="118"/>
      <c r="Z4" s="120"/>
      <c r="AA4" s="120"/>
      <c r="AB4" s="120"/>
      <c r="AC4" s="122"/>
      <c r="AD4" s="122"/>
      <c r="AE4" s="122"/>
      <c r="AF4" s="124"/>
      <c r="AG4" s="124"/>
      <c r="AH4" s="124"/>
    </row>
    <row r="5" spans="2:34">
      <c r="B5" s="113" t="s">
        <v>35</v>
      </c>
      <c r="C5" s="116"/>
      <c r="D5" s="116"/>
      <c r="E5" s="116"/>
      <c r="F5" s="118"/>
      <c r="G5" s="118"/>
      <c r="H5" s="118"/>
      <c r="I5" s="120"/>
      <c r="J5" s="120"/>
      <c r="K5" s="120"/>
      <c r="L5" s="122"/>
      <c r="M5" s="122"/>
      <c r="N5" s="122"/>
      <c r="O5" s="124"/>
      <c r="P5" s="124"/>
      <c r="Q5" s="124"/>
      <c r="S5" s="113" t="str">
        <f t="shared" si="9"/>
        <v>processes</v>
      </c>
      <c r="T5" s="116"/>
      <c r="U5" s="116"/>
      <c r="V5" s="116"/>
      <c r="W5" s="118"/>
      <c r="X5" s="118"/>
      <c r="Y5" s="118"/>
      <c r="Z5" s="120"/>
      <c r="AA5" s="120"/>
      <c r="AB5" s="120"/>
      <c r="AC5" s="122"/>
      <c r="AD5" s="122"/>
      <c r="AE5" s="122"/>
      <c r="AF5" s="124"/>
      <c r="AG5" s="124"/>
      <c r="AH5" s="124"/>
    </row>
    <row r="6" spans="2:34">
      <c r="B6" s="113" t="s">
        <v>36</v>
      </c>
      <c r="C6" s="116"/>
      <c r="D6" s="116"/>
      <c r="E6" s="116"/>
      <c r="F6" s="118"/>
      <c r="G6" s="118"/>
      <c r="H6" s="118"/>
      <c r="I6" s="120"/>
      <c r="J6" s="120"/>
      <c r="K6" s="120"/>
      <c r="L6" s="122"/>
      <c r="M6" s="122"/>
      <c r="N6" s="122"/>
      <c r="O6" s="124"/>
      <c r="P6" s="124"/>
      <c r="Q6" s="124"/>
      <c r="S6" s="113" t="str">
        <f t="shared" si="9"/>
        <v>ntservices</v>
      </c>
      <c r="T6" s="116"/>
      <c r="U6" s="116"/>
      <c r="V6" s="116"/>
      <c r="W6" s="118"/>
      <c r="X6" s="118"/>
      <c r="Y6" s="118"/>
      <c r="Z6" s="120"/>
      <c r="AA6" s="120"/>
      <c r="AB6" s="120"/>
      <c r="AC6" s="122"/>
      <c r="AD6" s="122"/>
      <c r="AE6" s="122"/>
      <c r="AF6" s="124"/>
      <c r="AG6" s="124"/>
      <c r="AH6" s="124"/>
    </row>
    <row r="7" spans="2:34">
      <c r="B7" s="113" t="s">
        <v>51</v>
      </c>
      <c r="C7" s="116"/>
      <c r="D7" s="116"/>
      <c r="E7" s="116"/>
      <c r="F7" s="118"/>
      <c r="G7" s="118"/>
      <c r="H7" s="118"/>
      <c r="I7" s="120"/>
      <c r="J7" s="120"/>
      <c r="K7" s="120"/>
      <c r="L7" s="122"/>
      <c r="M7" s="122"/>
      <c r="N7" s="122"/>
      <c r="O7" s="124"/>
      <c r="P7" s="124"/>
      <c r="Q7" s="124"/>
      <c r="S7" s="113" t="str">
        <f t="shared" si="9"/>
        <v>ntevl</v>
      </c>
      <c r="T7" s="116"/>
      <c r="U7" s="116"/>
      <c r="V7" s="116"/>
      <c r="W7" s="118"/>
      <c r="X7" s="118"/>
      <c r="Y7" s="118"/>
      <c r="Z7" s="120"/>
      <c r="AA7" s="120"/>
      <c r="AB7" s="120"/>
      <c r="AC7" s="122"/>
      <c r="AD7" s="122"/>
      <c r="AE7" s="122"/>
      <c r="AF7" s="124"/>
      <c r="AG7" s="124"/>
      <c r="AH7" s="124"/>
    </row>
    <row r="8" spans="2:34">
      <c r="B8" s="113" t="s">
        <v>52</v>
      </c>
      <c r="C8" s="116"/>
      <c r="D8" s="116"/>
      <c r="E8" s="116"/>
      <c r="F8" s="118"/>
      <c r="G8" s="118"/>
      <c r="H8" s="118"/>
      <c r="I8" s="120"/>
      <c r="J8" s="120"/>
      <c r="K8" s="120"/>
      <c r="L8" s="122"/>
      <c r="M8" s="122"/>
      <c r="N8" s="122"/>
      <c r="O8" s="124"/>
      <c r="P8" s="124"/>
      <c r="Q8" s="124"/>
      <c r="S8" s="113" t="str">
        <f t="shared" si="9"/>
        <v>ntperf</v>
      </c>
      <c r="T8" s="116"/>
      <c r="U8" s="116"/>
      <c r="V8" s="116"/>
      <c r="W8" s="118"/>
      <c r="X8" s="118"/>
      <c r="Y8" s="118"/>
      <c r="Z8" s="120"/>
      <c r="AA8" s="120"/>
      <c r="AB8" s="120"/>
      <c r="AC8" s="122"/>
      <c r="AD8" s="122"/>
      <c r="AE8" s="122"/>
      <c r="AF8" s="124"/>
      <c r="AG8" s="124"/>
      <c r="AH8" s="124"/>
    </row>
    <row r="9" spans="2:34">
      <c r="B9" s="113" t="s">
        <v>160</v>
      </c>
      <c r="C9" s="116"/>
      <c r="D9" s="116"/>
      <c r="E9" s="116"/>
      <c r="F9" s="118"/>
      <c r="G9" s="118"/>
      <c r="H9" s="118"/>
      <c r="I9" s="120"/>
      <c r="J9" s="120"/>
      <c r="K9" s="120"/>
      <c r="L9" s="122"/>
      <c r="M9" s="122"/>
      <c r="N9" s="122"/>
      <c r="O9" s="124"/>
      <c r="P9" s="124"/>
      <c r="Q9" s="124"/>
      <c r="S9" s="113" t="str">
        <f t="shared" si="9"/>
        <v>logmon</v>
      </c>
      <c r="T9" s="116"/>
      <c r="U9" s="116"/>
      <c r="V9" s="116"/>
      <c r="W9" s="118"/>
      <c r="X9" s="118"/>
      <c r="Y9" s="118"/>
      <c r="Z9" s="120"/>
      <c r="AA9" s="120"/>
      <c r="AB9" s="120"/>
      <c r="AC9" s="122"/>
      <c r="AD9" s="122"/>
      <c r="AE9" s="122"/>
      <c r="AF9" s="124"/>
      <c r="AG9" s="124"/>
      <c r="AH9" s="124"/>
    </row>
    <row r="10" spans="2:34">
      <c r="B10" s="113" t="s">
        <v>49</v>
      </c>
      <c r="C10" s="116"/>
      <c r="D10" s="116"/>
      <c r="E10" s="116"/>
      <c r="F10" s="118"/>
      <c r="G10" s="118"/>
      <c r="H10" s="118"/>
      <c r="I10" s="120"/>
      <c r="J10" s="120"/>
      <c r="K10" s="120"/>
      <c r="L10" s="122"/>
      <c r="M10" s="122"/>
      <c r="N10" s="122"/>
      <c r="O10" s="124"/>
      <c r="P10" s="124"/>
      <c r="Q10" s="124"/>
      <c r="S10" s="113" t="str">
        <f t="shared" si="9"/>
        <v>interface_traffic</v>
      </c>
      <c r="T10" s="116"/>
      <c r="U10" s="116"/>
      <c r="V10" s="116"/>
      <c r="W10" s="118"/>
      <c r="X10" s="118"/>
      <c r="Y10" s="118"/>
      <c r="Z10" s="120"/>
      <c r="AA10" s="120"/>
      <c r="AB10" s="120"/>
      <c r="AC10" s="122"/>
      <c r="AD10" s="122"/>
      <c r="AE10" s="122"/>
      <c r="AF10" s="124"/>
      <c r="AG10" s="124"/>
      <c r="AH10" s="124"/>
    </row>
    <row r="11" spans="2:34">
      <c r="B11" s="113"/>
      <c r="C11" s="116"/>
      <c r="D11" s="116"/>
      <c r="E11" s="116"/>
      <c r="F11" s="118"/>
      <c r="G11" s="118"/>
      <c r="H11" s="118"/>
      <c r="I11" s="120"/>
      <c r="J11" s="120"/>
      <c r="K11" s="120"/>
      <c r="L11" s="122"/>
      <c r="M11" s="122"/>
      <c r="N11" s="122"/>
      <c r="O11" s="124"/>
      <c r="P11" s="124"/>
      <c r="Q11" s="124"/>
      <c r="S11" s="113" t="str">
        <f>IF(ISBLANK(B11),"",B11)</f>
        <v/>
      </c>
      <c r="T11" s="116"/>
      <c r="U11" s="116"/>
      <c r="V11" s="116"/>
      <c r="W11" s="118"/>
      <c r="X11" s="118"/>
      <c r="Y11" s="118"/>
      <c r="Z11" s="120"/>
      <c r="AA11" s="120"/>
      <c r="AB11" s="120"/>
      <c r="AC11" s="122"/>
      <c r="AD11" s="122"/>
      <c r="AE11" s="122"/>
      <c r="AF11" s="124"/>
      <c r="AG11" s="124"/>
      <c r="AH11" s="124"/>
    </row>
    <row r="12" spans="2:34">
      <c r="B12" s="113" t="s">
        <v>57</v>
      </c>
      <c r="C12" s="116"/>
      <c r="D12" s="116"/>
      <c r="E12" s="116"/>
      <c r="F12" s="118"/>
      <c r="G12" s="118"/>
      <c r="H12" s="118"/>
      <c r="I12" s="120"/>
      <c r="J12" s="120"/>
      <c r="K12" s="120"/>
      <c r="L12" s="122"/>
      <c r="M12" s="122"/>
      <c r="N12" s="122"/>
      <c r="O12" s="124"/>
      <c r="P12" s="124"/>
      <c r="Q12" s="124"/>
      <c r="S12" s="113" t="str">
        <f t="shared" ref="S12:S33" si="10">IF(ISBLANK(B12),"",B12)</f>
        <v>cisco_monitor</v>
      </c>
      <c r="T12" s="116"/>
      <c r="U12" s="116"/>
      <c r="V12" s="116"/>
      <c r="W12" s="118"/>
      <c r="X12" s="118"/>
      <c r="Y12" s="118"/>
      <c r="Z12" s="120"/>
      <c r="AA12" s="120"/>
      <c r="AB12" s="120"/>
      <c r="AC12" s="122"/>
      <c r="AD12" s="122"/>
      <c r="AE12" s="122"/>
      <c r="AF12" s="124"/>
      <c r="AG12" s="124"/>
      <c r="AH12" s="124"/>
    </row>
    <row r="13" spans="2:34">
      <c r="B13" s="113" t="s">
        <v>146</v>
      </c>
      <c r="C13" s="116"/>
      <c r="D13" s="116"/>
      <c r="E13" s="116"/>
      <c r="F13" s="118"/>
      <c r="G13" s="118"/>
      <c r="H13" s="118"/>
      <c r="I13" s="120"/>
      <c r="J13" s="120"/>
      <c r="K13" s="120"/>
      <c r="L13" s="122"/>
      <c r="M13" s="122"/>
      <c r="N13" s="122"/>
      <c r="O13" s="124"/>
      <c r="P13" s="124"/>
      <c r="Q13" s="124"/>
      <c r="S13" s="113" t="str">
        <f t="shared" si="10"/>
        <v>snmp_collector</v>
      </c>
      <c r="T13" s="116"/>
      <c r="U13" s="116"/>
      <c r="V13" s="116"/>
      <c r="W13" s="118"/>
      <c r="X13" s="118"/>
      <c r="Y13" s="118"/>
      <c r="Z13" s="120"/>
      <c r="AA13" s="120"/>
      <c r="AB13" s="120"/>
      <c r="AC13" s="122"/>
      <c r="AD13" s="122"/>
      <c r="AE13" s="122"/>
      <c r="AF13" s="124"/>
      <c r="AG13" s="124"/>
      <c r="AH13" s="124"/>
    </row>
    <row r="14" spans="2:34">
      <c r="B14" s="113" t="s">
        <v>37</v>
      </c>
      <c r="C14" s="116"/>
      <c r="D14" s="116"/>
      <c r="E14" s="116"/>
      <c r="F14" s="118"/>
      <c r="G14" s="118"/>
      <c r="H14" s="118"/>
      <c r="I14" s="120"/>
      <c r="J14" s="120"/>
      <c r="K14" s="120"/>
      <c r="L14" s="122"/>
      <c r="M14" s="122"/>
      <c r="N14" s="122"/>
      <c r="O14" s="124"/>
      <c r="P14" s="124"/>
      <c r="Q14" s="124"/>
      <c r="S14" s="113" t="str">
        <f t="shared" si="10"/>
        <v>net_connect</v>
      </c>
      <c r="T14" s="116"/>
      <c r="U14" s="116"/>
      <c r="V14" s="116"/>
      <c r="W14" s="118"/>
      <c r="X14" s="118"/>
      <c r="Y14" s="118"/>
      <c r="Z14" s="120"/>
      <c r="AA14" s="120"/>
      <c r="AB14" s="120"/>
      <c r="AC14" s="122"/>
      <c r="AD14" s="122"/>
      <c r="AE14" s="122"/>
      <c r="AF14" s="124"/>
      <c r="AG14" s="124"/>
      <c r="AH14" s="124"/>
    </row>
    <row r="15" spans="2:34">
      <c r="B15" s="113"/>
      <c r="C15" s="116"/>
      <c r="D15" s="116"/>
      <c r="E15" s="116"/>
      <c r="F15" s="118"/>
      <c r="G15" s="118"/>
      <c r="H15" s="118"/>
      <c r="I15" s="120"/>
      <c r="J15" s="120"/>
      <c r="K15" s="120"/>
      <c r="L15" s="122"/>
      <c r="M15" s="122"/>
      <c r="N15" s="122"/>
      <c r="O15" s="124"/>
      <c r="P15" s="124"/>
      <c r="Q15" s="124"/>
      <c r="S15" s="113" t="str">
        <f t="shared" si="10"/>
        <v/>
      </c>
      <c r="T15" s="116"/>
      <c r="U15" s="116"/>
      <c r="V15" s="116"/>
      <c r="W15" s="118"/>
      <c r="X15" s="118"/>
      <c r="Y15" s="118"/>
      <c r="Z15" s="120"/>
      <c r="AA15" s="120"/>
      <c r="AB15" s="120"/>
      <c r="AC15" s="122"/>
      <c r="AD15" s="122"/>
      <c r="AE15" s="122"/>
      <c r="AF15" s="124"/>
      <c r="AG15" s="124"/>
      <c r="AH15" s="124"/>
    </row>
    <row r="16" spans="2:34">
      <c r="B16" s="113" t="s">
        <v>44</v>
      </c>
      <c r="C16" s="116"/>
      <c r="D16" s="116"/>
      <c r="E16" s="116"/>
      <c r="F16" s="118"/>
      <c r="G16" s="118"/>
      <c r="H16" s="118"/>
      <c r="I16" s="120"/>
      <c r="J16" s="120"/>
      <c r="K16" s="120"/>
      <c r="L16" s="122"/>
      <c r="M16" s="122"/>
      <c r="N16" s="122"/>
      <c r="O16" s="124"/>
      <c r="P16" s="124"/>
      <c r="Q16" s="124"/>
      <c r="S16" s="113" t="str">
        <f t="shared" si="10"/>
        <v>oracle</v>
      </c>
      <c r="T16" s="116"/>
      <c r="U16" s="116"/>
      <c r="V16" s="116"/>
      <c r="W16" s="118"/>
      <c r="X16" s="118"/>
      <c r="Y16" s="118"/>
      <c r="Z16" s="120"/>
      <c r="AA16" s="120"/>
      <c r="AB16" s="120"/>
      <c r="AC16" s="122"/>
      <c r="AD16" s="122"/>
      <c r="AE16" s="122"/>
      <c r="AF16" s="124"/>
      <c r="AG16" s="124"/>
      <c r="AH16" s="124"/>
    </row>
    <row r="17" spans="2:34">
      <c r="B17" s="113" t="s">
        <v>46</v>
      </c>
      <c r="C17" s="116"/>
      <c r="D17" s="116"/>
      <c r="E17" s="116"/>
      <c r="F17" s="118"/>
      <c r="G17" s="118"/>
      <c r="H17" s="118"/>
      <c r="I17" s="120"/>
      <c r="J17" s="120"/>
      <c r="K17" s="120"/>
      <c r="L17" s="122"/>
      <c r="M17" s="122"/>
      <c r="N17" s="122"/>
      <c r="O17" s="124"/>
      <c r="P17" s="124"/>
      <c r="Q17" s="124"/>
      <c r="S17" s="113" t="str">
        <f t="shared" si="10"/>
        <v>sqlserver</v>
      </c>
      <c r="T17" s="116"/>
      <c r="U17" s="116"/>
      <c r="V17" s="116"/>
      <c r="W17" s="118"/>
      <c r="X17" s="118"/>
      <c r="Y17" s="118"/>
      <c r="Z17" s="120"/>
      <c r="AA17" s="120"/>
      <c r="AB17" s="120"/>
      <c r="AC17" s="122"/>
      <c r="AD17" s="122"/>
      <c r="AE17" s="122"/>
      <c r="AF17" s="124"/>
      <c r="AG17" s="124"/>
      <c r="AH17" s="124"/>
    </row>
    <row r="18" spans="2:34">
      <c r="B18" s="113" t="s">
        <v>45</v>
      </c>
      <c r="C18" s="116"/>
      <c r="D18" s="116"/>
      <c r="E18" s="116"/>
      <c r="F18" s="118"/>
      <c r="G18" s="118"/>
      <c r="H18" s="118"/>
      <c r="I18" s="120"/>
      <c r="J18" s="120"/>
      <c r="K18" s="120"/>
      <c r="L18" s="122"/>
      <c r="M18" s="122"/>
      <c r="N18" s="122"/>
      <c r="O18" s="124"/>
      <c r="P18" s="124"/>
      <c r="Q18" s="124"/>
      <c r="S18" s="113" t="str">
        <f t="shared" si="10"/>
        <v>mysql</v>
      </c>
      <c r="T18" s="116"/>
      <c r="U18" s="116"/>
      <c r="V18" s="116"/>
      <c r="W18" s="118"/>
      <c r="X18" s="118"/>
      <c r="Y18" s="118"/>
      <c r="Z18" s="120"/>
      <c r="AA18" s="120"/>
      <c r="AB18" s="120"/>
      <c r="AC18" s="122"/>
      <c r="AD18" s="122"/>
      <c r="AE18" s="122"/>
      <c r="AF18" s="124"/>
      <c r="AG18" s="124"/>
      <c r="AH18" s="124"/>
    </row>
    <row r="19" spans="2:34">
      <c r="B19" s="113" t="s">
        <v>63</v>
      </c>
      <c r="C19" s="116"/>
      <c r="D19" s="116"/>
      <c r="E19" s="116"/>
      <c r="F19" s="118"/>
      <c r="G19" s="118"/>
      <c r="H19" s="118"/>
      <c r="I19" s="120"/>
      <c r="J19" s="120"/>
      <c r="K19" s="120"/>
      <c r="L19" s="122"/>
      <c r="M19" s="122"/>
      <c r="N19" s="122"/>
      <c r="O19" s="124"/>
      <c r="P19" s="124"/>
      <c r="Q19" s="124"/>
      <c r="S19" s="113" t="str">
        <f t="shared" si="10"/>
        <v>sql_response</v>
      </c>
      <c r="T19" s="116"/>
      <c r="U19" s="116"/>
      <c r="V19" s="116"/>
      <c r="W19" s="118"/>
      <c r="X19" s="118"/>
      <c r="Y19" s="118"/>
      <c r="Z19" s="120"/>
      <c r="AA19" s="120"/>
      <c r="AB19" s="120"/>
      <c r="AC19" s="122"/>
      <c r="AD19" s="122"/>
      <c r="AE19" s="122"/>
      <c r="AF19" s="124"/>
      <c r="AG19" s="124"/>
      <c r="AH19" s="124"/>
    </row>
    <row r="20" spans="2:34">
      <c r="B20" s="113" t="s">
        <v>64</v>
      </c>
      <c r="C20" s="116"/>
      <c r="D20" s="116"/>
      <c r="E20" s="116"/>
      <c r="F20" s="118"/>
      <c r="G20" s="118"/>
      <c r="H20" s="118"/>
      <c r="I20" s="120"/>
      <c r="J20" s="120"/>
      <c r="K20" s="120"/>
      <c r="L20" s="122"/>
      <c r="M20" s="122"/>
      <c r="N20" s="122"/>
      <c r="O20" s="124"/>
      <c r="P20" s="124"/>
      <c r="Q20" s="124"/>
      <c r="S20" s="113" t="str">
        <f t="shared" si="10"/>
        <v>jdbc_response</v>
      </c>
      <c r="T20" s="116"/>
      <c r="U20" s="116"/>
      <c r="V20" s="116"/>
      <c r="W20" s="118"/>
      <c r="X20" s="118"/>
      <c r="Y20" s="118"/>
      <c r="Z20" s="120"/>
      <c r="AA20" s="120"/>
      <c r="AB20" s="120"/>
      <c r="AC20" s="122"/>
      <c r="AD20" s="122"/>
      <c r="AE20" s="122"/>
      <c r="AF20" s="124"/>
      <c r="AG20" s="124"/>
      <c r="AH20" s="124"/>
    </row>
    <row r="21" spans="2:34">
      <c r="B21" s="113"/>
      <c r="C21" s="116"/>
      <c r="D21" s="116"/>
      <c r="E21" s="116"/>
      <c r="F21" s="118"/>
      <c r="G21" s="118"/>
      <c r="H21" s="118"/>
      <c r="I21" s="120"/>
      <c r="J21" s="120"/>
      <c r="K21" s="120"/>
      <c r="L21" s="122"/>
      <c r="M21" s="122"/>
      <c r="N21" s="122"/>
      <c r="O21" s="124"/>
      <c r="P21" s="124"/>
      <c r="Q21" s="124"/>
      <c r="S21" s="113" t="str">
        <f t="shared" si="10"/>
        <v/>
      </c>
      <c r="T21" s="116"/>
      <c r="U21" s="116"/>
      <c r="V21" s="116"/>
      <c r="W21" s="118"/>
      <c r="X21" s="118"/>
      <c r="Y21" s="118"/>
      <c r="Z21" s="120"/>
      <c r="AA21" s="120"/>
      <c r="AB21" s="120"/>
      <c r="AC21" s="122"/>
      <c r="AD21" s="122"/>
      <c r="AE21" s="122"/>
      <c r="AF21" s="124"/>
      <c r="AG21" s="124"/>
      <c r="AH21" s="124"/>
    </row>
    <row r="22" spans="2:34">
      <c r="B22" s="113" t="s">
        <v>155</v>
      </c>
      <c r="C22" s="116"/>
      <c r="D22" s="116"/>
      <c r="E22" s="116"/>
      <c r="F22" s="118"/>
      <c r="G22" s="118"/>
      <c r="H22" s="118"/>
      <c r="I22" s="120"/>
      <c r="J22" s="120"/>
      <c r="K22" s="120"/>
      <c r="L22" s="122"/>
      <c r="M22" s="122"/>
      <c r="N22" s="122"/>
      <c r="O22" s="124"/>
      <c r="P22" s="124"/>
      <c r="Q22" s="124"/>
      <c r="S22" s="113" t="str">
        <f t="shared" si="10"/>
        <v>netapp_infra</v>
      </c>
      <c r="T22" s="116"/>
      <c r="U22" s="116"/>
      <c r="V22" s="116"/>
      <c r="W22" s="118"/>
      <c r="X22" s="118"/>
      <c r="Y22" s="118"/>
      <c r="Z22" s="120"/>
      <c r="AA22" s="120"/>
      <c r="AB22" s="120"/>
      <c r="AC22" s="122"/>
      <c r="AD22" s="122"/>
      <c r="AE22" s="122"/>
      <c r="AF22" s="124"/>
      <c r="AG22" s="124"/>
      <c r="AH22" s="124"/>
    </row>
    <row r="23" spans="2:34">
      <c r="B23" s="113" t="s">
        <v>156</v>
      </c>
      <c r="C23" s="116"/>
      <c r="D23" s="116"/>
      <c r="E23" s="116"/>
      <c r="F23" s="118"/>
      <c r="G23" s="118"/>
      <c r="H23" s="118"/>
      <c r="I23" s="120"/>
      <c r="J23" s="120"/>
      <c r="K23" s="120"/>
      <c r="L23" s="122"/>
      <c r="M23" s="122"/>
      <c r="N23" s="122"/>
      <c r="O23" s="124"/>
      <c r="P23" s="124"/>
      <c r="Q23" s="124"/>
      <c r="S23" s="113" t="str">
        <f t="shared" si="10"/>
        <v>vmware</v>
      </c>
      <c r="T23" s="116"/>
      <c r="U23" s="116"/>
      <c r="V23" s="116"/>
      <c r="W23" s="118"/>
      <c r="X23" s="118"/>
      <c r="Y23" s="118"/>
      <c r="Z23" s="120"/>
      <c r="AA23" s="120"/>
      <c r="AB23" s="120"/>
      <c r="AC23" s="122"/>
      <c r="AD23" s="122"/>
      <c r="AE23" s="122"/>
      <c r="AF23" s="124"/>
      <c r="AG23" s="124"/>
      <c r="AH23" s="124"/>
    </row>
    <row r="24" spans="2:34">
      <c r="B24" s="113" t="s">
        <v>161</v>
      </c>
      <c r="C24" s="116"/>
      <c r="D24" s="116"/>
      <c r="E24" s="116"/>
      <c r="F24" s="118"/>
      <c r="G24" s="118"/>
      <c r="H24" s="118"/>
      <c r="I24" s="120"/>
      <c r="J24" s="120"/>
      <c r="K24" s="120"/>
      <c r="L24" s="122"/>
      <c r="M24" s="122"/>
      <c r="N24" s="122"/>
      <c r="O24" s="124"/>
      <c r="P24" s="124"/>
      <c r="Q24" s="124"/>
      <c r="S24" s="113" t="str">
        <f t="shared" si="10"/>
        <v>snmpd</v>
      </c>
      <c r="T24" s="116"/>
      <c r="U24" s="116"/>
      <c r="V24" s="116"/>
      <c r="W24" s="118"/>
      <c r="X24" s="118"/>
      <c r="Y24" s="118"/>
      <c r="Z24" s="120"/>
      <c r="AA24" s="120"/>
      <c r="AB24" s="120"/>
      <c r="AC24" s="122"/>
      <c r="AD24" s="122"/>
      <c r="AE24" s="122"/>
      <c r="AF24" s="124"/>
      <c r="AG24" s="124"/>
      <c r="AH24" s="124"/>
    </row>
    <row r="25" spans="2:34">
      <c r="B25" s="113"/>
      <c r="C25" s="116"/>
      <c r="D25" s="116"/>
      <c r="E25" s="116"/>
      <c r="F25" s="118"/>
      <c r="G25" s="118"/>
      <c r="H25" s="118"/>
      <c r="I25" s="120"/>
      <c r="J25" s="120"/>
      <c r="K25" s="120"/>
      <c r="L25" s="122"/>
      <c r="M25" s="122"/>
      <c r="N25" s="122"/>
      <c r="O25" s="124"/>
      <c r="P25" s="124"/>
      <c r="Q25" s="124"/>
      <c r="S25" s="113" t="str">
        <f t="shared" si="10"/>
        <v/>
      </c>
      <c r="T25" s="116"/>
      <c r="U25" s="116"/>
      <c r="V25" s="116"/>
      <c r="W25" s="118"/>
      <c r="X25" s="118"/>
      <c r="Y25" s="118"/>
      <c r="Z25" s="120"/>
      <c r="AA25" s="120"/>
      <c r="AB25" s="120"/>
      <c r="AC25" s="122"/>
      <c r="AD25" s="122"/>
      <c r="AE25" s="122"/>
      <c r="AF25" s="124"/>
      <c r="AG25" s="124"/>
      <c r="AH25" s="124"/>
    </row>
    <row r="26" spans="2:34">
      <c r="B26" s="127" t="s">
        <v>48</v>
      </c>
      <c r="C26" s="116"/>
      <c r="D26" s="116"/>
      <c r="E26" s="116"/>
      <c r="F26" s="118"/>
      <c r="G26" s="118"/>
      <c r="H26" s="118"/>
      <c r="I26" s="120"/>
      <c r="J26" s="120"/>
      <c r="K26" s="120"/>
      <c r="L26" s="122"/>
      <c r="M26" s="122"/>
      <c r="N26" s="122"/>
      <c r="O26" s="124"/>
      <c r="P26" s="124"/>
      <c r="Q26" s="124"/>
      <c r="S26" s="113" t="str">
        <f t="shared" si="10"/>
        <v>e2e_appmon</v>
      </c>
      <c r="T26" s="116"/>
      <c r="U26" s="116"/>
      <c r="V26" s="116"/>
      <c r="W26" s="118"/>
      <c r="X26" s="118"/>
      <c r="Y26" s="118"/>
      <c r="Z26" s="120"/>
      <c r="AA26" s="120"/>
      <c r="AB26" s="120"/>
      <c r="AC26" s="122"/>
      <c r="AD26" s="122"/>
      <c r="AE26" s="122"/>
      <c r="AF26" s="124"/>
      <c r="AG26" s="124"/>
      <c r="AH26" s="124"/>
    </row>
    <row r="27" spans="2:34">
      <c r="B27" s="127" t="s">
        <v>157</v>
      </c>
      <c r="C27" s="116"/>
      <c r="D27" s="116"/>
      <c r="E27" s="116"/>
      <c r="F27" s="118"/>
      <c r="G27" s="118"/>
      <c r="H27" s="118"/>
      <c r="I27" s="120"/>
      <c r="J27" s="120"/>
      <c r="K27" s="120"/>
      <c r="L27" s="122"/>
      <c r="M27" s="122"/>
      <c r="N27" s="122"/>
      <c r="O27" s="124"/>
      <c r="P27" s="124"/>
      <c r="Q27" s="124"/>
      <c r="S27" s="113" t="str">
        <f t="shared" si="10"/>
        <v>e2e_appmon_dev</v>
      </c>
      <c r="T27" s="116"/>
      <c r="U27" s="116"/>
      <c r="V27" s="116"/>
      <c r="W27" s="118"/>
      <c r="X27" s="118"/>
      <c r="Y27" s="118"/>
      <c r="Z27" s="120"/>
      <c r="AA27" s="120"/>
      <c r="AB27" s="120"/>
      <c r="AC27" s="122"/>
      <c r="AD27" s="122"/>
      <c r="AE27" s="122"/>
      <c r="AF27" s="124"/>
      <c r="AG27" s="124"/>
      <c r="AH27" s="124"/>
    </row>
    <row r="28" spans="2:34">
      <c r="B28" s="127" t="s">
        <v>158</v>
      </c>
      <c r="C28" s="116"/>
      <c r="D28" s="116"/>
      <c r="E28" s="116"/>
      <c r="F28" s="118"/>
      <c r="G28" s="118"/>
      <c r="H28" s="118"/>
      <c r="I28" s="120"/>
      <c r="J28" s="120"/>
      <c r="K28" s="120"/>
      <c r="L28" s="122"/>
      <c r="M28" s="122"/>
      <c r="N28" s="122"/>
      <c r="O28" s="124"/>
      <c r="P28" s="124"/>
      <c r="Q28" s="124"/>
      <c r="S28" s="113" t="str">
        <f t="shared" si="10"/>
        <v>aws</v>
      </c>
      <c r="T28" s="116"/>
      <c r="U28" s="116"/>
      <c r="V28" s="116"/>
      <c r="W28" s="118"/>
      <c r="X28" s="118"/>
      <c r="Y28" s="118"/>
      <c r="Z28" s="120"/>
      <c r="AA28" s="120"/>
      <c r="AB28" s="120"/>
      <c r="AC28" s="122"/>
      <c r="AD28" s="122"/>
      <c r="AE28" s="122"/>
      <c r="AF28" s="124"/>
      <c r="AG28" s="124"/>
      <c r="AH28" s="124"/>
    </row>
    <row r="29" spans="2:34">
      <c r="B29" s="113" t="s">
        <v>38</v>
      </c>
      <c r="C29" s="116"/>
      <c r="D29" s="116"/>
      <c r="E29" s="116"/>
      <c r="F29" s="118"/>
      <c r="G29" s="118"/>
      <c r="H29" s="118"/>
      <c r="I29" s="120"/>
      <c r="J29" s="120"/>
      <c r="K29" s="120"/>
      <c r="L29" s="122"/>
      <c r="M29" s="122"/>
      <c r="N29" s="122"/>
      <c r="O29" s="124"/>
      <c r="P29" s="124"/>
      <c r="Q29" s="124"/>
      <c r="S29" s="113" t="str">
        <f t="shared" si="10"/>
        <v>url_response</v>
      </c>
      <c r="T29" s="116"/>
      <c r="U29" s="116"/>
      <c r="V29" s="116"/>
      <c r="W29" s="118"/>
      <c r="X29" s="118"/>
      <c r="Y29" s="118"/>
      <c r="Z29" s="120"/>
      <c r="AA29" s="120"/>
      <c r="AB29" s="120"/>
      <c r="AC29" s="122"/>
      <c r="AD29" s="122"/>
      <c r="AE29" s="122"/>
      <c r="AF29" s="124"/>
      <c r="AG29" s="124"/>
      <c r="AH29" s="124"/>
    </row>
    <row r="30" spans="2:34">
      <c r="B30" s="113"/>
      <c r="C30" s="116"/>
      <c r="D30" s="116"/>
      <c r="E30" s="116"/>
      <c r="F30" s="118"/>
      <c r="G30" s="118"/>
      <c r="H30" s="118"/>
      <c r="I30" s="120"/>
      <c r="J30" s="120"/>
      <c r="K30" s="120"/>
      <c r="L30" s="122"/>
      <c r="M30" s="122"/>
      <c r="N30" s="122"/>
      <c r="O30" s="124"/>
      <c r="P30" s="124"/>
      <c r="Q30" s="124"/>
      <c r="S30" s="113"/>
      <c r="T30" s="116"/>
      <c r="U30" s="116"/>
      <c r="V30" s="116"/>
      <c r="W30" s="118"/>
      <c r="X30" s="118"/>
      <c r="Y30" s="118"/>
      <c r="Z30" s="120"/>
      <c r="AA30" s="120"/>
      <c r="AB30" s="120"/>
      <c r="AC30" s="122"/>
      <c r="AD30" s="122"/>
      <c r="AE30" s="122"/>
      <c r="AF30" s="124"/>
      <c r="AG30" s="124"/>
      <c r="AH30" s="124"/>
    </row>
    <row r="31" spans="2:34">
      <c r="B31" s="113"/>
      <c r="C31" s="116"/>
      <c r="D31" s="116"/>
      <c r="E31" s="116"/>
      <c r="F31" s="118"/>
      <c r="G31" s="118"/>
      <c r="H31" s="118"/>
      <c r="I31" s="120"/>
      <c r="J31" s="120"/>
      <c r="K31" s="120"/>
      <c r="L31" s="122"/>
      <c r="M31" s="122"/>
      <c r="N31" s="122"/>
      <c r="O31" s="124"/>
      <c r="P31" s="124"/>
      <c r="Q31" s="124"/>
      <c r="S31" s="113" t="str">
        <f t="shared" si="10"/>
        <v/>
      </c>
      <c r="T31" s="116"/>
      <c r="U31" s="116"/>
      <c r="V31" s="116"/>
      <c r="W31" s="118"/>
      <c r="X31" s="118"/>
      <c r="Y31" s="118"/>
      <c r="Z31" s="120"/>
      <c r="AA31" s="120"/>
      <c r="AB31" s="120"/>
      <c r="AC31" s="122"/>
      <c r="AD31" s="122"/>
      <c r="AE31" s="122"/>
      <c r="AF31" s="124"/>
      <c r="AG31" s="124"/>
      <c r="AH31" s="124"/>
    </row>
    <row r="32" spans="2:34">
      <c r="B32" s="113"/>
      <c r="C32" s="116"/>
      <c r="D32" s="116"/>
      <c r="E32" s="116"/>
      <c r="F32" s="118"/>
      <c r="G32" s="118"/>
      <c r="H32" s="118"/>
      <c r="I32" s="120"/>
      <c r="J32" s="120"/>
      <c r="K32" s="120"/>
      <c r="L32" s="122"/>
      <c r="M32" s="122"/>
      <c r="N32" s="122"/>
      <c r="O32" s="124"/>
      <c r="P32" s="124"/>
      <c r="Q32" s="124"/>
      <c r="S32" s="113" t="str">
        <f t="shared" si="10"/>
        <v/>
      </c>
      <c r="T32" s="116"/>
      <c r="U32" s="116"/>
      <c r="V32" s="116"/>
      <c r="W32" s="118"/>
      <c r="X32" s="118"/>
      <c r="Y32" s="118"/>
      <c r="Z32" s="120"/>
      <c r="AA32" s="120"/>
      <c r="AB32" s="120"/>
      <c r="AC32" s="122"/>
      <c r="AD32" s="122"/>
      <c r="AE32" s="122"/>
      <c r="AF32" s="124"/>
      <c r="AG32" s="124"/>
      <c r="AH32" s="124"/>
    </row>
    <row r="33" spans="2:34">
      <c r="B33" s="113"/>
      <c r="C33" s="116"/>
      <c r="D33" s="116"/>
      <c r="E33" s="116"/>
      <c r="F33" s="118"/>
      <c r="G33" s="118"/>
      <c r="H33" s="118"/>
      <c r="I33" s="120"/>
      <c r="J33" s="120"/>
      <c r="K33" s="120"/>
      <c r="L33" s="122"/>
      <c r="M33" s="122"/>
      <c r="N33" s="122"/>
      <c r="O33" s="124"/>
      <c r="P33" s="124"/>
      <c r="Q33" s="124"/>
      <c r="S33" s="113" t="str">
        <f t="shared" si="10"/>
        <v/>
      </c>
      <c r="T33" s="116"/>
      <c r="U33" s="116"/>
      <c r="V33" s="116"/>
      <c r="W33" s="118"/>
      <c r="X33" s="118"/>
      <c r="Y33" s="118"/>
      <c r="Z33" s="120"/>
      <c r="AA33" s="120"/>
      <c r="AB33" s="120"/>
      <c r="AC33" s="122"/>
      <c r="AD33" s="122"/>
      <c r="AE33" s="122"/>
      <c r="AF33" s="124"/>
      <c r="AG33" s="124"/>
      <c r="AH33" s="124"/>
    </row>
    <row r="34" spans="2:34">
      <c r="S34" s="125" t="s">
        <v>153</v>
      </c>
    </row>
  </sheetData>
  <mergeCells count="12">
    <mergeCell ref="S1:AH1"/>
    <mergeCell ref="T2:V2"/>
    <mergeCell ref="W2:Y2"/>
    <mergeCell ref="Z2:AB2"/>
    <mergeCell ref="AC2:AE2"/>
    <mergeCell ref="AF2:AH2"/>
    <mergeCell ref="B1:Q1"/>
    <mergeCell ref="C2:E2"/>
    <mergeCell ref="F2:H2"/>
    <mergeCell ref="I2:K2"/>
    <mergeCell ref="L2:N2"/>
    <mergeCell ref="O2:Q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topLeftCell="B1" zoomScale="82" zoomScaleNormal="82" zoomScalePageLayoutView="55" workbookViewId="0">
      <selection activeCell="B6" sqref="B6"/>
    </sheetView>
  </sheetViews>
  <sheetFormatPr defaultColWidth="11.42578125" defaultRowHeight="15"/>
  <cols>
    <col min="2" max="2" width="6" customWidth="1"/>
    <col min="3" max="3" width="11.85546875" customWidth="1"/>
    <col min="4" max="4" width="22.140625" customWidth="1"/>
    <col min="5" max="5" width="16.140625" customWidth="1"/>
    <col min="6" max="6" width="43.28515625" customWidth="1"/>
    <col min="7" max="7" width="17.28515625" customWidth="1"/>
    <col min="8" max="8" width="67.140625" customWidth="1"/>
    <col min="9" max="9" width="43.28515625" customWidth="1"/>
    <col min="10" max="10" width="17.28515625" customWidth="1"/>
    <col min="11" max="11" width="80.7109375" customWidth="1"/>
    <col min="12" max="12" width="6" customWidth="1"/>
  </cols>
  <sheetData>
    <row r="2" spans="2:12" ht="36" customHeight="1">
      <c r="B2" s="59"/>
      <c r="C2" s="60"/>
      <c r="D2" s="60"/>
      <c r="E2" s="60"/>
      <c r="F2" s="60"/>
      <c r="G2" s="60"/>
      <c r="H2" s="60"/>
      <c r="I2" s="60"/>
      <c r="J2" s="60"/>
      <c r="K2" s="60"/>
      <c r="L2" s="61"/>
    </row>
    <row r="3" spans="2:12" s="58" customFormat="1" ht="36" customHeight="1">
      <c r="B3" s="62"/>
      <c r="C3" s="63"/>
      <c r="D3" s="63"/>
      <c r="E3" s="63"/>
      <c r="F3" s="432" t="s">
        <v>140</v>
      </c>
      <c r="G3" s="432"/>
      <c r="H3" s="432"/>
      <c r="I3" s="435" t="s">
        <v>142</v>
      </c>
      <c r="J3" s="435"/>
      <c r="K3" s="435"/>
      <c r="L3" s="64"/>
    </row>
    <row r="4" spans="2:12" s="44" customFormat="1" ht="73.349999999999994" customHeight="1">
      <c r="B4" s="65"/>
      <c r="C4" s="79" t="s">
        <v>124</v>
      </c>
      <c r="D4" s="79" t="s">
        <v>125</v>
      </c>
      <c r="E4" s="80" t="s">
        <v>134</v>
      </c>
      <c r="F4" s="81" t="s">
        <v>117</v>
      </c>
      <c r="G4" s="82" t="s">
        <v>110</v>
      </c>
      <c r="H4" s="82" t="s">
        <v>111</v>
      </c>
      <c r="I4" s="83" t="s">
        <v>117</v>
      </c>
      <c r="J4" s="84" t="s">
        <v>110</v>
      </c>
      <c r="K4" s="84" t="s">
        <v>111</v>
      </c>
      <c r="L4" s="66"/>
    </row>
    <row r="5" spans="2:12" s="45" customFormat="1" ht="54" customHeight="1">
      <c r="B5" s="67"/>
      <c r="C5" s="68">
        <v>1</v>
      </c>
      <c r="D5" s="68">
        <v>100</v>
      </c>
      <c r="E5" s="69" t="s">
        <v>112</v>
      </c>
      <c r="F5" s="70" t="s">
        <v>122</v>
      </c>
      <c r="G5" s="71" t="s">
        <v>118</v>
      </c>
      <c r="H5" s="433" t="s">
        <v>132</v>
      </c>
      <c r="I5" s="437" t="s">
        <v>135</v>
      </c>
      <c r="J5" s="437"/>
      <c r="K5" s="434" t="s">
        <v>133</v>
      </c>
      <c r="L5" s="74"/>
    </row>
    <row r="6" spans="2:12" s="45" customFormat="1" ht="54" customHeight="1">
      <c r="B6" s="67"/>
      <c r="C6" s="68">
        <v>5</v>
      </c>
      <c r="D6" s="68">
        <v>250</v>
      </c>
      <c r="E6" s="69" t="s">
        <v>113</v>
      </c>
      <c r="F6" s="70" t="s">
        <v>123</v>
      </c>
      <c r="G6" s="71" t="s">
        <v>114</v>
      </c>
      <c r="H6" s="433"/>
      <c r="I6" s="72" t="s">
        <v>136</v>
      </c>
      <c r="J6" s="73" t="s">
        <v>118</v>
      </c>
      <c r="K6" s="434"/>
      <c r="L6" s="74"/>
    </row>
    <row r="7" spans="2:12" s="45" customFormat="1" ht="54" customHeight="1">
      <c r="B7" s="67"/>
      <c r="C7" s="68">
        <v>20</v>
      </c>
      <c r="D7" s="68">
        <v>500</v>
      </c>
      <c r="E7" s="69" t="s">
        <v>115</v>
      </c>
      <c r="F7" s="70" t="s">
        <v>121</v>
      </c>
      <c r="G7" s="71" t="s">
        <v>114</v>
      </c>
      <c r="H7" s="433"/>
      <c r="I7" s="72" t="s">
        <v>121</v>
      </c>
      <c r="J7" s="73" t="s">
        <v>131</v>
      </c>
      <c r="K7" s="434"/>
      <c r="L7" s="74"/>
    </row>
    <row r="8" spans="2:12" s="45" customFormat="1" ht="54" customHeight="1">
      <c r="B8" s="67"/>
      <c r="C8" s="68">
        <v>50</v>
      </c>
      <c r="D8" s="68">
        <v>1000</v>
      </c>
      <c r="E8" s="69" t="s">
        <v>116</v>
      </c>
      <c r="F8" s="75" t="s">
        <v>120</v>
      </c>
      <c r="G8" s="71" t="s">
        <v>119</v>
      </c>
      <c r="H8" s="433"/>
      <c r="I8" s="76" t="s">
        <v>121</v>
      </c>
      <c r="J8" s="73" t="s">
        <v>137</v>
      </c>
      <c r="K8" s="434"/>
      <c r="L8" s="74"/>
    </row>
    <row r="9" spans="2:12" s="44" customFormat="1" ht="86.1" customHeight="1">
      <c r="B9" s="77"/>
      <c r="C9" s="436" t="s">
        <v>141</v>
      </c>
      <c r="D9" s="436"/>
      <c r="E9" s="436"/>
      <c r="F9" s="436"/>
      <c r="G9" s="436"/>
      <c r="H9" s="436"/>
      <c r="I9" s="436"/>
      <c r="J9" s="436"/>
      <c r="K9" s="436"/>
      <c r="L9" s="78"/>
    </row>
    <row r="10" spans="2:12" s="44" customFormat="1" ht="36" customHeight="1"/>
    <row r="11" spans="2:12" s="44" customFormat="1" ht="36" customHeight="1"/>
    <row r="12" spans="2:12" s="44" customFormat="1" ht="36" customHeight="1"/>
    <row r="13" spans="2:12" s="44" customFormat="1" ht="36" customHeight="1"/>
    <row r="14" spans="2:12" s="44" customFormat="1" ht="36" customHeight="1"/>
    <row r="15" spans="2:12" s="44" customFormat="1" ht="36" customHeight="1"/>
    <row r="16" spans="2:12" s="44" customFormat="1" ht="36" customHeight="1"/>
    <row r="17" s="44" customFormat="1" ht="36" customHeight="1"/>
  </sheetData>
  <mergeCells count="6">
    <mergeCell ref="F3:H3"/>
    <mergeCell ref="H5:H8"/>
    <mergeCell ref="K5:K8"/>
    <mergeCell ref="I3:K3"/>
    <mergeCell ref="C9:K9"/>
    <mergeCell ref="I5:J5"/>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13" zoomScale="85" zoomScaleNormal="85" zoomScalePageLayoutView="85" workbookViewId="0">
      <selection activeCell="B6" sqref="B6"/>
    </sheetView>
  </sheetViews>
  <sheetFormatPr defaultColWidth="11.42578125" defaultRowHeight="24" customHeight="1"/>
  <cols>
    <col min="1" max="1" width="19.28515625" style="25" bestFit="1" customWidth="1"/>
    <col min="2" max="2" width="9.42578125" style="26" bestFit="1" customWidth="1"/>
    <col min="3" max="3" width="23" style="25" customWidth="1"/>
    <col min="4" max="4" width="13.42578125" style="34" customWidth="1"/>
    <col min="5" max="5" width="19.42578125" style="34" customWidth="1"/>
    <col min="6" max="6" width="25.42578125" style="25" bestFit="1" customWidth="1"/>
    <col min="7" max="16384" width="11.42578125" style="25"/>
  </cols>
  <sheetData>
    <row r="1" spans="1:6" ht="59.1" customHeight="1">
      <c r="A1" s="31" t="s">
        <v>33</v>
      </c>
      <c r="B1" s="32" t="s">
        <v>88</v>
      </c>
      <c r="C1" s="33" t="s">
        <v>89</v>
      </c>
      <c r="D1" s="33" t="s">
        <v>90</v>
      </c>
      <c r="E1" s="33" t="s">
        <v>91</v>
      </c>
      <c r="F1" s="31" t="s">
        <v>87</v>
      </c>
    </row>
    <row r="3" spans="1:6" ht="24" customHeight="1">
      <c r="A3" s="27" t="s">
        <v>55</v>
      </c>
    </row>
    <row r="4" spans="1:6" ht="24" customHeight="1">
      <c r="A4" s="25" t="s">
        <v>34</v>
      </c>
      <c r="B4" s="26">
        <v>4.3</v>
      </c>
      <c r="C4" s="25">
        <v>14</v>
      </c>
      <c r="D4" s="34">
        <v>22</v>
      </c>
      <c r="E4" s="34">
        <v>7</v>
      </c>
    </row>
    <row r="5" spans="1:6" ht="24" customHeight="1">
      <c r="A5" s="25" t="s">
        <v>35</v>
      </c>
      <c r="B5" s="26">
        <v>3.2</v>
      </c>
      <c r="C5" s="25">
        <v>3</v>
      </c>
      <c r="D5" s="34">
        <v>5</v>
      </c>
      <c r="E5" s="34">
        <v>5</v>
      </c>
      <c r="F5" s="25" t="s">
        <v>41</v>
      </c>
    </row>
    <row r="6" spans="1:6" ht="24" customHeight="1">
      <c r="A6" s="25" t="s">
        <v>36</v>
      </c>
      <c r="B6" s="26">
        <v>2.6</v>
      </c>
      <c r="C6" s="25">
        <v>1</v>
      </c>
      <c r="D6" s="34">
        <v>1</v>
      </c>
      <c r="E6" s="34">
        <v>5</v>
      </c>
      <c r="F6" s="25" t="s">
        <v>40</v>
      </c>
    </row>
    <row r="7" spans="1:6" ht="24" customHeight="1">
      <c r="A7" s="25" t="s">
        <v>51</v>
      </c>
      <c r="B7" s="26">
        <v>3.23</v>
      </c>
      <c r="C7" s="25">
        <v>1</v>
      </c>
      <c r="D7" s="34">
        <v>1</v>
      </c>
      <c r="E7" s="34">
        <v>1</v>
      </c>
    </row>
    <row r="8" spans="1:6" ht="24" customHeight="1">
      <c r="A8" s="25" t="s">
        <v>52</v>
      </c>
      <c r="B8" s="26">
        <v>1.6</v>
      </c>
      <c r="C8" s="25">
        <v>1</v>
      </c>
      <c r="D8" s="34">
        <v>4</v>
      </c>
      <c r="E8" s="34">
        <v>5</v>
      </c>
    </row>
    <row r="11" spans="1:6" ht="24" customHeight="1">
      <c r="A11" s="27" t="s">
        <v>56</v>
      </c>
    </row>
    <row r="12" spans="1:6" ht="24" customHeight="1">
      <c r="A12" s="25" t="s">
        <v>57</v>
      </c>
      <c r="B12" s="26">
        <v>2.8</v>
      </c>
      <c r="C12" s="25">
        <v>10</v>
      </c>
      <c r="D12" s="34">
        <v>15</v>
      </c>
      <c r="E12" s="34">
        <v>5</v>
      </c>
    </row>
    <row r="13" spans="1:6" ht="24" customHeight="1">
      <c r="A13" s="25" t="s">
        <v>58</v>
      </c>
      <c r="B13" s="26">
        <v>1.1000000000000001</v>
      </c>
      <c r="C13" s="25">
        <v>6</v>
      </c>
      <c r="D13" s="34">
        <v>6</v>
      </c>
      <c r="E13" s="34">
        <v>5</v>
      </c>
    </row>
    <row r="14" spans="1:6" ht="24" customHeight="1">
      <c r="A14" s="25" t="s">
        <v>59</v>
      </c>
      <c r="B14" s="26">
        <v>3.1</v>
      </c>
      <c r="C14" s="25">
        <v>1</v>
      </c>
      <c r="D14" s="34">
        <v>1</v>
      </c>
      <c r="E14" s="34">
        <v>5</v>
      </c>
    </row>
    <row r="15" spans="1:6" ht="24" customHeight="1">
      <c r="A15" s="25" t="s">
        <v>60</v>
      </c>
      <c r="B15" s="26">
        <v>1.3</v>
      </c>
      <c r="C15" s="25">
        <v>1</v>
      </c>
      <c r="D15" s="34">
        <v>1</v>
      </c>
      <c r="E15" s="34">
        <v>5</v>
      </c>
    </row>
    <row r="16" spans="1:6" ht="24" customHeight="1">
      <c r="A16" s="25" t="s">
        <v>49</v>
      </c>
      <c r="B16" s="26">
        <v>4.7</v>
      </c>
      <c r="C16" s="25">
        <v>8</v>
      </c>
      <c r="D16" s="34">
        <v>11</v>
      </c>
      <c r="E16" s="34">
        <v>15</v>
      </c>
      <c r="F16" s="25" t="s">
        <v>50</v>
      </c>
    </row>
    <row r="17" spans="1:6" ht="24" customHeight="1">
      <c r="A17" s="25" t="s">
        <v>61</v>
      </c>
      <c r="B17" s="26">
        <v>1.1200000000000001</v>
      </c>
      <c r="C17" s="25">
        <v>2</v>
      </c>
      <c r="D17" s="34">
        <v>2</v>
      </c>
      <c r="E17" s="34">
        <v>5</v>
      </c>
    </row>
    <row r="18" spans="1:6" ht="24" customHeight="1">
      <c r="A18" s="25" t="s">
        <v>37</v>
      </c>
      <c r="B18" s="26">
        <v>2.4</v>
      </c>
      <c r="C18" s="25">
        <v>3</v>
      </c>
      <c r="D18" s="34">
        <v>3</v>
      </c>
      <c r="E18" s="34">
        <v>5</v>
      </c>
      <c r="F18" s="25" t="s">
        <v>39</v>
      </c>
    </row>
    <row r="19" spans="1:6" ht="24" customHeight="1">
      <c r="A19" s="25" t="s">
        <v>42</v>
      </c>
      <c r="B19" s="26">
        <v>1.22</v>
      </c>
      <c r="C19" s="25">
        <v>2</v>
      </c>
      <c r="D19" s="34">
        <v>2</v>
      </c>
      <c r="E19" s="34">
        <v>10</v>
      </c>
      <c r="F19" s="25" t="s">
        <v>43</v>
      </c>
    </row>
    <row r="20" spans="1:6" ht="24" customHeight="1">
      <c r="A20" s="25" t="s">
        <v>62</v>
      </c>
      <c r="B20" s="26">
        <v>1.3</v>
      </c>
      <c r="C20" s="25">
        <v>11</v>
      </c>
      <c r="D20" s="34">
        <v>11</v>
      </c>
      <c r="E20" s="34">
        <v>5</v>
      </c>
    </row>
    <row r="21" spans="1:6" ht="24" customHeight="1">
      <c r="A21" s="25" t="s">
        <v>38</v>
      </c>
      <c r="B21" s="26">
        <v>3.63</v>
      </c>
      <c r="C21" s="25">
        <v>8</v>
      </c>
      <c r="D21" s="34">
        <v>10</v>
      </c>
      <c r="E21" s="34">
        <v>5</v>
      </c>
    </row>
    <row r="24" spans="1:6" ht="24" customHeight="1">
      <c r="A24" s="27" t="s">
        <v>53</v>
      </c>
    </row>
    <row r="25" spans="1:6" ht="24" customHeight="1">
      <c r="A25" s="25" t="s">
        <v>66</v>
      </c>
      <c r="B25" s="26">
        <v>3.13</v>
      </c>
      <c r="C25" s="25">
        <v>30</v>
      </c>
      <c r="D25" s="34">
        <v>267</v>
      </c>
      <c r="E25" s="34">
        <v>15</v>
      </c>
    </row>
    <row r="26" spans="1:6" ht="24" customHeight="1">
      <c r="A26" s="25" t="s">
        <v>65</v>
      </c>
      <c r="B26" s="26">
        <v>2.04</v>
      </c>
      <c r="C26" s="25">
        <v>30</v>
      </c>
      <c r="D26" s="34">
        <v>34</v>
      </c>
      <c r="E26" s="34">
        <v>15</v>
      </c>
    </row>
    <row r="27" spans="1:6" ht="24" customHeight="1">
      <c r="A27" s="25" t="s">
        <v>64</v>
      </c>
      <c r="B27" s="26">
        <v>1.02</v>
      </c>
      <c r="C27" s="25">
        <v>3</v>
      </c>
      <c r="D27" s="34">
        <v>3</v>
      </c>
      <c r="E27" s="34">
        <v>5</v>
      </c>
    </row>
    <row r="28" spans="1:6" ht="24" customHeight="1">
      <c r="A28" s="25" t="s">
        <v>45</v>
      </c>
      <c r="B28" s="26">
        <v>1.17</v>
      </c>
      <c r="C28" s="25">
        <v>30</v>
      </c>
      <c r="D28" s="34">
        <v>84</v>
      </c>
      <c r="E28" s="34">
        <v>15</v>
      </c>
    </row>
    <row r="29" spans="1:6" ht="24" customHeight="1">
      <c r="A29" s="25" t="s">
        <v>44</v>
      </c>
      <c r="B29" s="26">
        <v>4.1100000000000003</v>
      </c>
      <c r="C29" s="25">
        <v>30</v>
      </c>
      <c r="D29" s="34">
        <v>53</v>
      </c>
      <c r="E29" s="34">
        <v>15</v>
      </c>
    </row>
    <row r="30" spans="1:6" ht="24" customHeight="1">
      <c r="A30" s="25" t="s">
        <v>63</v>
      </c>
      <c r="B30" s="26">
        <v>1.28</v>
      </c>
      <c r="C30" s="25">
        <v>3</v>
      </c>
      <c r="D30" s="34">
        <v>3</v>
      </c>
      <c r="E30" s="34">
        <v>5</v>
      </c>
    </row>
    <row r="31" spans="1:6" ht="24" customHeight="1">
      <c r="A31" s="25" t="s">
        <v>46</v>
      </c>
      <c r="B31" s="26">
        <v>3.11</v>
      </c>
      <c r="C31" s="25">
        <v>30</v>
      </c>
      <c r="D31" s="34">
        <v>47</v>
      </c>
      <c r="E31" s="34">
        <v>15</v>
      </c>
    </row>
    <row r="32" spans="1:6" ht="24" customHeight="1">
      <c r="A32" s="25" t="s">
        <v>47</v>
      </c>
      <c r="B32" s="26">
        <v>3.3</v>
      </c>
      <c r="C32" s="25">
        <v>30</v>
      </c>
      <c r="D32" s="34">
        <v>36</v>
      </c>
      <c r="E32" s="34">
        <v>15</v>
      </c>
    </row>
    <row r="35" spans="1:5" ht="24" customHeight="1">
      <c r="A35" s="27" t="s">
        <v>54</v>
      </c>
    </row>
    <row r="36" spans="1:5" ht="24" customHeight="1">
      <c r="A36" s="25" t="s">
        <v>83</v>
      </c>
      <c r="B36" s="26">
        <v>1.21</v>
      </c>
      <c r="C36" s="25">
        <v>4</v>
      </c>
      <c r="D36" s="34">
        <v>4</v>
      </c>
      <c r="E36" s="34">
        <v>15</v>
      </c>
    </row>
    <row r="37" spans="1:5" ht="24" customHeight="1">
      <c r="A37" s="25" t="s">
        <v>82</v>
      </c>
      <c r="B37" s="26">
        <v>1.2</v>
      </c>
      <c r="C37" s="25">
        <v>20</v>
      </c>
      <c r="D37" s="34" t="s">
        <v>67</v>
      </c>
      <c r="E37" s="34">
        <v>15</v>
      </c>
    </row>
    <row r="38" spans="1:5" ht="24" customHeight="1">
      <c r="A38" s="25" t="s">
        <v>76</v>
      </c>
      <c r="B38" s="26">
        <v>1.2</v>
      </c>
      <c r="C38" s="25">
        <v>30</v>
      </c>
      <c r="D38" s="34">
        <v>55</v>
      </c>
      <c r="E38" s="34">
        <v>10</v>
      </c>
    </row>
    <row r="39" spans="1:5" ht="24" customHeight="1">
      <c r="A39" s="25" t="s">
        <v>68</v>
      </c>
      <c r="B39" s="26">
        <v>1.3</v>
      </c>
      <c r="C39" s="25">
        <v>20</v>
      </c>
      <c r="D39" s="34">
        <v>55</v>
      </c>
      <c r="E39" s="34">
        <v>5</v>
      </c>
    </row>
    <row r="40" spans="1:5" ht="24" customHeight="1">
      <c r="A40" s="25" t="s">
        <v>69</v>
      </c>
      <c r="B40" s="26">
        <v>1.42</v>
      </c>
      <c r="C40" s="25">
        <v>30</v>
      </c>
      <c r="D40" s="34" t="s">
        <v>67</v>
      </c>
      <c r="E40" s="34">
        <v>5</v>
      </c>
    </row>
    <row r="41" spans="1:5" ht="24" customHeight="1">
      <c r="A41" s="25" t="s">
        <v>70</v>
      </c>
      <c r="B41" s="26">
        <v>1.0900000000000001</v>
      </c>
      <c r="C41" s="25">
        <v>20</v>
      </c>
      <c r="D41" s="34">
        <v>57</v>
      </c>
      <c r="E41" s="34">
        <v>5</v>
      </c>
    </row>
    <row r="42" spans="1:5" ht="24" customHeight="1">
      <c r="A42" s="25" t="s">
        <v>81</v>
      </c>
      <c r="B42" s="26">
        <v>1.06</v>
      </c>
      <c r="C42" s="25">
        <v>20</v>
      </c>
      <c r="D42" s="34" t="s">
        <v>67</v>
      </c>
      <c r="E42" s="34">
        <v>10</v>
      </c>
    </row>
    <row r="43" spans="1:5" ht="24" customHeight="1">
      <c r="A43" s="25" t="s">
        <v>71</v>
      </c>
      <c r="B43" s="26">
        <v>1.1599999999999999</v>
      </c>
      <c r="C43" s="25">
        <v>2</v>
      </c>
      <c r="D43" s="34">
        <v>2</v>
      </c>
      <c r="E43" s="34">
        <v>15</v>
      </c>
    </row>
    <row r="44" spans="1:5" ht="24" customHeight="1">
      <c r="A44" s="25" t="s">
        <v>73</v>
      </c>
      <c r="B44" s="26">
        <v>3.21</v>
      </c>
      <c r="C44" s="25">
        <v>30</v>
      </c>
      <c r="D44" s="34">
        <v>158</v>
      </c>
      <c r="E44" s="34">
        <v>15</v>
      </c>
    </row>
    <row r="45" spans="1:5" ht="24" customHeight="1">
      <c r="A45" s="25" t="s">
        <v>72</v>
      </c>
      <c r="B45" s="26">
        <v>2.3199999999999998</v>
      </c>
      <c r="C45" s="25">
        <v>2</v>
      </c>
      <c r="D45" s="34">
        <v>2</v>
      </c>
      <c r="E45" s="34">
        <v>15</v>
      </c>
    </row>
    <row r="46" spans="1:5" ht="24" customHeight="1">
      <c r="A46" s="25" t="s">
        <v>48</v>
      </c>
      <c r="B46" s="26">
        <v>1.63</v>
      </c>
      <c r="C46" s="25">
        <v>5</v>
      </c>
      <c r="D46" s="34" t="s">
        <v>67</v>
      </c>
      <c r="E46" s="34">
        <v>10</v>
      </c>
    </row>
    <row r="47" spans="1:5" ht="24" customHeight="1">
      <c r="A47" s="25" t="s">
        <v>86</v>
      </c>
      <c r="B47" s="26">
        <v>2.31</v>
      </c>
      <c r="C47" s="25">
        <v>8</v>
      </c>
      <c r="D47" s="34">
        <v>8</v>
      </c>
      <c r="E47" s="34">
        <v>10</v>
      </c>
    </row>
    <row r="48" spans="1:5" ht="24" customHeight="1">
      <c r="A48" s="25" t="s">
        <v>85</v>
      </c>
      <c r="B48" s="26">
        <v>1.42</v>
      </c>
      <c r="C48" s="25">
        <v>20</v>
      </c>
      <c r="D48" s="34" t="s">
        <v>67</v>
      </c>
      <c r="E48" s="34">
        <v>10</v>
      </c>
    </row>
    <row r="49" spans="1:5" ht="24" customHeight="1">
      <c r="A49" s="25" t="s">
        <v>79</v>
      </c>
      <c r="B49" s="26">
        <v>2.12</v>
      </c>
      <c r="C49" s="25">
        <v>6</v>
      </c>
      <c r="D49" s="34">
        <v>6</v>
      </c>
      <c r="E49" s="34">
        <v>10</v>
      </c>
    </row>
    <row r="50" spans="1:5" ht="24" customHeight="1">
      <c r="A50" s="25" t="s">
        <v>80</v>
      </c>
      <c r="B50" s="26">
        <v>1.2</v>
      </c>
      <c r="C50" s="25">
        <v>20</v>
      </c>
      <c r="D50" s="34" t="s">
        <v>67</v>
      </c>
      <c r="E50" s="34">
        <v>10</v>
      </c>
    </row>
    <row r="51" spans="1:5" ht="24" customHeight="1">
      <c r="A51" s="25" t="s">
        <v>84</v>
      </c>
      <c r="B51" s="26">
        <v>1.2</v>
      </c>
      <c r="C51" s="25">
        <v>20</v>
      </c>
      <c r="D51" s="34" t="s">
        <v>67</v>
      </c>
      <c r="E51" s="34">
        <v>10</v>
      </c>
    </row>
    <row r="52" spans="1:5" ht="24" customHeight="1">
      <c r="A52" s="25" t="s">
        <v>74</v>
      </c>
      <c r="B52" s="26">
        <v>1.02</v>
      </c>
      <c r="C52" s="25">
        <v>20</v>
      </c>
      <c r="D52" s="34" t="s">
        <v>67</v>
      </c>
      <c r="E52" s="34">
        <v>10</v>
      </c>
    </row>
    <row r="53" spans="1:5" ht="24" customHeight="1">
      <c r="A53" s="25" t="s">
        <v>75</v>
      </c>
      <c r="B53" s="26">
        <v>1.06</v>
      </c>
      <c r="C53" s="25">
        <v>20</v>
      </c>
      <c r="D53" s="34" t="s">
        <v>67</v>
      </c>
      <c r="E53" s="34">
        <v>10</v>
      </c>
    </row>
    <row r="54" spans="1:5" ht="24" customHeight="1">
      <c r="A54" s="25" t="s">
        <v>77</v>
      </c>
      <c r="B54" s="26">
        <v>1.03</v>
      </c>
      <c r="C54" s="25">
        <v>20</v>
      </c>
      <c r="D54" s="34" t="s">
        <v>67</v>
      </c>
      <c r="E54" s="34">
        <v>10</v>
      </c>
    </row>
    <row r="55" spans="1:5" ht="24" customHeight="1">
      <c r="A55" s="25" t="s">
        <v>78</v>
      </c>
      <c r="B55" s="26">
        <v>1.31</v>
      </c>
      <c r="C55" s="25">
        <v>20</v>
      </c>
      <c r="D55" s="34" t="s">
        <v>67</v>
      </c>
      <c r="E55" s="34">
        <v>10</v>
      </c>
    </row>
  </sheetData>
  <pageMargins left="0.7" right="0.7" top="0.78740157499999996" bottom="0.78740157499999996"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8"/>
  <sheetViews>
    <sheetView topLeftCell="A19" workbookViewId="0">
      <selection activeCell="D21" sqref="D21"/>
    </sheetView>
  </sheetViews>
  <sheetFormatPr defaultColWidth="8.85546875" defaultRowHeight="15"/>
  <cols>
    <col min="1" max="1" width="21.28515625" customWidth="1"/>
    <col min="2" max="2" width="11.140625" bestFit="1" customWidth="1"/>
    <col min="3" max="3" width="21.28515625" customWidth="1"/>
    <col min="4" max="4" width="11.28515625" bestFit="1" customWidth="1"/>
    <col min="5" max="5" width="12.7109375" customWidth="1"/>
    <col min="6" max="6" width="57.140625" customWidth="1"/>
    <col min="10" max="10" width="11.7109375" bestFit="1" customWidth="1"/>
    <col min="16" max="16" width="18.42578125" customWidth="1"/>
    <col min="18" max="18" width="12.140625" customWidth="1"/>
  </cols>
  <sheetData>
    <row r="1" spans="1:7" ht="30">
      <c r="A1" s="136" t="s">
        <v>33</v>
      </c>
      <c r="B1" s="137" t="s">
        <v>1975</v>
      </c>
      <c r="C1" s="137" t="s">
        <v>497</v>
      </c>
      <c r="D1" s="136" t="s">
        <v>499</v>
      </c>
      <c r="E1" s="137" t="s">
        <v>500</v>
      </c>
      <c r="F1" s="136" t="s">
        <v>87</v>
      </c>
      <c r="G1" s="176"/>
    </row>
    <row r="2" spans="1:7">
      <c r="A2" s="170" t="s">
        <v>83</v>
      </c>
      <c r="B2" s="289">
        <v>1</v>
      </c>
      <c r="C2" s="290">
        <f>+ad_response!B9</f>
        <v>5</v>
      </c>
      <c r="D2" s="291">
        <f>+ad_response!F7</f>
        <v>4</v>
      </c>
      <c r="E2" s="291">
        <f>+D2*B2</f>
        <v>4</v>
      </c>
      <c r="F2" s="170"/>
    </row>
    <row r="3" spans="1:7">
      <c r="A3" s="170" t="s">
        <v>82</v>
      </c>
      <c r="B3" s="289">
        <v>1</v>
      </c>
      <c r="C3" s="290">
        <f>+ad_server!B82</f>
        <v>1</v>
      </c>
      <c r="D3" s="291">
        <f>+ad_server!F80</f>
        <v>164</v>
      </c>
      <c r="E3" s="291">
        <f t="shared" ref="E3:E66" si="0">+D3*B3</f>
        <v>164</v>
      </c>
      <c r="F3" s="170"/>
    </row>
    <row r="4" spans="1:7">
      <c r="A4" s="170" t="s">
        <v>469</v>
      </c>
      <c r="B4" s="289">
        <v>1</v>
      </c>
      <c r="C4" s="290">
        <f>+adevl!B6</f>
        <v>5</v>
      </c>
      <c r="D4" s="291">
        <f>+adevl!F4</f>
        <v>1</v>
      </c>
      <c r="E4" s="291">
        <f t="shared" si="0"/>
        <v>1</v>
      </c>
      <c r="F4" s="170"/>
    </row>
    <row r="5" spans="1:7">
      <c r="A5" s="170" t="s">
        <v>76</v>
      </c>
      <c r="B5" s="289">
        <v>1</v>
      </c>
      <c r="C5" s="290" t="s">
        <v>67</v>
      </c>
      <c r="D5" s="291">
        <v>0</v>
      </c>
      <c r="E5" s="291">
        <f t="shared" si="0"/>
        <v>0</v>
      </c>
      <c r="F5" s="170"/>
    </row>
    <row r="6" spans="1:7">
      <c r="A6" s="170" t="s">
        <v>470</v>
      </c>
      <c r="B6" s="289">
        <v>1</v>
      </c>
      <c r="C6" s="290" t="s">
        <v>67</v>
      </c>
      <c r="D6" s="291">
        <v>0</v>
      </c>
      <c r="E6" s="291">
        <f t="shared" si="0"/>
        <v>0</v>
      </c>
      <c r="F6" s="170"/>
    </row>
    <row r="7" spans="1:7">
      <c r="A7" s="170" t="s">
        <v>471</v>
      </c>
      <c r="B7" s="289">
        <v>1</v>
      </c>
      <c r="C7" s="290" t="s">
        <v>67</v>
      </c>
      <c r="D7" s="291">
        <v>0</v>
      </c>
      <c r="E7" s="291">
        <f t="shared" si="0"/>
        <v>0</v>
      </c>
      <c r="F7" s="170"/>
    </row>
    <row r="8" spans="1:7">
      <c r="A8" s="170" t="s">
        <v>472</v>
      </c>
      <c r="B8" s="289">
        <v>1</v>
      </c>
      <c r="C8" s="290" t="s">
        <v>67</v>
      </c>
      <c r="D8" s="291">
        <v>0</v>
      </c>
      <c r="E8" s="291">
        <f t="shared" si="0"/>
        <v>0</v>
      </c>
      <c r="F8" s="170"/>
    </row>
    <row r="9" spans="1:7">
      <c r="A9" s="170" t="s">
        <v>473</v>
      </c>
      <c r="B9" s="289">
        <v>1</v>
      </c>
      <c r="C9" s="290" t="s">
        <v>67</v>
      </c>
      <c r="D9" s="291">
        <v>0</v>
      </c>
      <c r="E9" s="291">
        <f t="shared" si="0"/>
        <v>0</v>
      </c>
      <c r="F9" s="170"/>
    </row>
    <row r="10" spans="1:7">
      <c r="A10" s="170" t="s">
        <v>34</v>
      </c>
      <c r="B10" s="289">
        <v>1.3</v>
      </c>
      <c r="C10" s="290">
        <f>+cdm!B37</f>
        <v>1</v>
      </c>
      <c r="D10" s="291">
        <f>+cdm!F36</f>
        <v>61.626315789473679</v>
      </c>
      <c r="E10" s="291">
        <f t="shared" si="0"/>
        <v>80.114210526315787</v>
      </c>
      <c r="F10" s="170" t="s">
        <v>2495</v>
      </c>
    </row>
    <row r="11" spans="1:7">
      <c r="A11" s="170" t="s">
        <v>474</v>
      </c>
      <c r="B11" s="289">
        <v>1</v>
      </c>
      <c r="C11" s="290" t="s">
        <v>67</v>
      </c>
      <c r="D11" s="291">
        <v>0</v>
      </c>
      <c r="E11" s="291">
        <f t="shared" si="0"/>
        <v>0</v>
      </c>
      <c r="F11" s="170"/>
    </row>
    <row r="12" spans="1:7">
      <c r="A12" s="170" t="s">
        <v>57</v>
      </c>
      <c r="B12" s="289">
        <v>1</v>
      </c>
      <c r="C12" s="290" t="s">
        <v>67</v>
      </c>
      <c r="D12" s="291">
        <v>0</v>
      </c>
      <c r="E12" s="291">
        <f t="shared" si="0"/>
        <v>0</v>
      </c>
      <c r="F12" s="170"/>
    </row>
    <row r="13" spans="1:7">
      <c r="A13" s="170" t="s">
        <v>475</v>
      </c>
      <c r="B13" s="289">
        <v>1</v>
      </c>
      <c r="C13" s="290" t="s">
        <v>67</v>
      </c>
      <c r="D13" s="291">
        <v>0</v>
      </c>
      <c r="E13" s="291">
        <f t="shared" si="0"/>
        <v>0</v>
      </c>
      <c r="F13" s="170"/>
    </row>
    <row r="14" spans="1:7">
      <c r="A14" s="170" t="s">
        <v>58</v>
      </c>
      <c r="B14" s="289">
        <v>1</v>
      </c>
      <c r="C14" s="290">
        <f>+cisco_qos!B10</f>
        <v>1</v>
      </c>
      <c r="D14" s="291">
        <f>+cisco_qos!G9</f>
        <v>24000</v>
      </c>
      <c r="E14" s="291">
        <f t="shared" si="0"/>
        <v>24000</v>
      </c>
      <c r="F14" s="170"/>
    </row>
    <row r="15" spans="1:7">
      <c r="A15" s="170" t="s">
        <v>69</v>
      </c>
      <c r="B15" s="289">
        <v>1</v>
      </c>
      <c r="C15" s="290" t="s">
        <v>67</v>
      </c>
      <c r="D15" s="291">
        <v>0</v>
      </c>
      <c r="E15" s="291">
        <f t="shared" si="0"/>
        <v>0</v>
      </c>
      <c r="F15" s="170"/>
    </row>
    <row r="16" spans="1:7">
      <c r="A16" s="170" t="s">
        <v>166</v>
      </c>
      <c r="B16" s="289">
        <v>1</v>
      </c>
      <c r="C16" s="290">
        <f>+cisco_ucs!B1402</f>
        <v>1</v>
      </c>
      <c r="D16" s="291">
        <f>+cisco_ucs!G1401</f>
        <v>1523</v>
      </c>
      <c r="E16" s="291">
        <f t="shared" si="0"/>
        <v>1523</v>
      </c>
      <c r="F16" s="170"/>
    </row>
    <row r="17" spans="1:6">
      <c r="A17" s="170" t="s">
        <v>70</v>
      </c>
      <c r="B17" s="289">
        <v>1</v>
      </c>
      <c r="C17" s="290" t="s">
        <v>67</v>
      </c>
      <c r="D17" s="291">
        <v>0</v>
      </c>
      <c r="E17" s="291">
        <f t="shared" si="0"/>
        <v>0</v>
      </c>
      <c r="F17" s="170"/>
    </row>
    <row r="18" spans="1:6">
      <c r="A18" s="170" t="s">
        <v>476</v>
      </c>
      <c r="B18" s="289">
        <v>1</v>
      </c>
      <c r="C18" s="290" t="s">
        <v>67</v>
      </c>
      <c r="D18" s="291">
        <v>0</v>
      </c>
      <c r="E18" s="291">
        <f t="shared" si="0"/>
        <v>0</v>
      </c>
      <c r="F18" s="170"/>
    </row>
    <row r="19" spans="1:6">
      <c r="A19" s="170" t="s">
        <v>477</v>
      </c>
      <c r="B19" s="289">
        <v>1</v>
      </c>
      <c r="C19" s="290" t="s">
        <v>67</v>
      </c>
      <c r="D19" s="291">
        <v>0</v>
      </c>
      <c r="E19" s="291">
        <f t="shared" si="0"/>
        <v>0</v>
      </c>
      <c r="F19" s="170"/>
    </row>
    <row r="20" spans="1:6">
      <c r="A20" s="170" t="s">
        <v>66</v>
      </c>
      <c r="B20" s="289">
        <v>1</v>
      </c>
      <c r="C20" s="290">
        <f>+'db2'!B153</f>
        <v>1</v>
      </c>
      <c r="D20" s="291">
        <f>+'db2'!F152</f>
        <v>148</v>
      </c>
      <c r="E20" s="291">
        <f t="shared" si="0"/>
        <v>148</v>
      </c>
      <c r="F20" s="170"/>
    </row>
    <row r="21" spans="1:6">
      <c r="A21" s="170" t="s">
        <v>59</v>
      </c>
      <c r="B21" s="289">
        <v>1</v>
      </c>
      <c r="C21" s="290" t="s">
        <v>67</v>
      </c>
      <c r="D21" s="291">
        <v>0</v>
      </c>
      <c r="E21" s="291">
        <f t="shared" si="0"/>
        <v>0</v>
      </c>
      <c r="F21" s="170"/>
    </row>
    <row r="22" spans="1:6">
      <c r="A22" s="170" t="s">
        <v>165</v>
      </c>
      <c r="B22" s="289">
        <v>1</v>
      </c>
      <c r="C22" s="290">
        <f>+dirscan!B6</f>
        <v>1</v>
      </c>
      <c r="D22" s="291">
        <f>+dirscan!G5</f>
        <v>5.0888382687927107</v>
      </c>
      <c r="E22" s="291">
        <f t="shared" si="0"/>
        <v>5.0888382687927107</v>
      </c>
      <c r="F22" s="170"/>
    </row>
    <row r="23" spans="1:6">
      <c r="A23" s="170" t="s">
        <v>60</v>
      </c>
      <c r="B23" s="289">
        <v>1</v>
      </c>
      <c r="C23" s="290" t="s">
        <v>67</v>
      </c>
      <c r="D23" s="291">
        <v>0</v>
      </c>
      <c r="E23" s="291">
        <f t="shared" si="0"/>
        <v>0</v>
      </c>
      <c r="F23" s="170"/>
    </row>
    <row r="24" spans="1:6">
      <c r="A24" s="170" t="s">
        <v>48</v>
      </c>
      <c r="B24" s="289">
        <v>1</v>
      </c>
      <c r="C24" s="290">
        <f>+e2e_appmon!B4</f>
        <v>10</v>
      </c>
      <c r="D24" s="291">
        <f>+e2e_appmon!F3</f>
        <v>1</v>
      </c>
      <c r="E24" s="291">
        <f t="shared" si="0"/>
        <v>1</v>
      </c>
      <c r="F24" s="170"/>
    </row>
    <row r="25" spans="1:6">
      <c r="A25" s="170" t="s">
        <v>73</v>
      </c>
      <c r="B25" s="289">
        <v>1</v>
      </c>
      <c r="C25" s="290">
        <f>+exchange_monitor!B224</f>
        <v>1</v>
      </c>
      <c r="D25" s="291">
        <f>+exchange_monitor!F223</f>
        <v>115</v>
      </c>
      <c r="E25" s="291">
        <f t="shared" si="0"/>
        <v>115</v>
      </c>
      <c r="F25" s="170"/>
    </row>
    <row r="26" spans="1:6">
      <c r="A26" s="170" t="s">
        <v>478</v>
      </c>
      <c r="B26" s="289">
        <v>1</v>
      </c>
      <c r="C26" s="290" t="s">
        <v>67</v>
      </c>
      <c r="D26" s="291">
        <v>0</v>
      </c>
      <c r="E26" s="291">
        <f t="shared" si="0"/>
        <v>0</v>
      </c>
      <c r="F26" s="170"/>
    </row>
    <row r="27" spans="1:6">
      <c r="A27" s="170" t="s">
        <v>479</v>
      </c>
      <c r="B27" s="289">
        <v>1</v>
      </c>
      <c r="C27" s="290" t="s">
        <v>67</v>
      </c>
      <c r="D27" s="291">
        <v>0</v>
      </c>
      <c r="E27" s="291">
        <f t="shared" si="0"/>
        <v>0</v>
      </c>
      <c r="F27" s="170"/>
    </row>
    <row r="28" spans="1:6">
      <c r="A28" s="170" t="s">
        <v>480</v>
      </c>
      <c r="B28" s="289">
        <v>1</v>
      </c>
      <c r="C28" s="290" t="s">
        <v>67</v>
      </c>
      <c r="D28" s="291">
        <v>0</v>
      </c>
      <c r="E28" s="291">
        <f t="shared" si="0"/>
        <v>0</v>
      </c>
      <c r="F28" s="170"/>
    </row>
    <row r="29" spans="1:6">
      <c r="A29" s="170" t="s">
        <v>481</v>
      </c>
      <c r="B29" s="289">
        <v>1</v>
      </c>
      <c r="C29" s="290">
        <f>+ibm_vm!B62</f>
        <v>1</v>
      </c>
      <c r="D29" s="291">
        <f>+ibm_vm!G60</f>
        <v>6456</v>
      </c>
      <c r="E29" s="291">
        <f t="shared" si="0"/>
        <v>6456</v>
      </c>
      <c r="F29" s="170"/>
    </row>
    <row r="30" spans="1:6">
      <c r="A30" s="170" t="s">
        <v>86</v>
      </c>
      <c r="B30" s="289">
        <v>1</v>
      </c>
      <c r="C30" s="290">
        <f>+ica_response!B33</f>
        <v>10</v>
      </c>
      <c r="D30" s="291">
        <f>+ica_response!F31</f>
        <v>8</v>
      </c>
      <c r="E30" s="291">
        <f t="shared" si="0"/>
        <v>8</v>
      </c>
      <c r="F30" s="170"/>
    </row>
    <row r="31" spans="1:6">
      <c r="A31" s="170" t="s">
        <v>482</v>
      </c>
      <c r="B31" s="289">
        <v>1</v>
      </c>
      <c r="C31" s="290" t="s">
        <v>67</v>
      </c>
      <c r="D31" s="291">
        <v>0</v>
      </c>
      <c r="E31" s="291">
        <f t="shared" si="0"/>
        <v>0</v>
      </c>
      <c r="F31" s="170"/>
    </row>
    <row r="32" spans="1:6">
      <c r="A32" s="170" t="s">
        <v>483</v>
      </c>
      <c r="B32" s="289">
        <v>1</v>
      </c>
      <c r="C32" s="290">
        <f>+iis!B49</f>
        <v>10</v>
      </c>
      <c r="D32" s="291">
        <f>+iis!F47</f>
        <v>13</v>
      </c>
      <c r="E32" s="291">
        <f t="shared" si="0"/>
        <v>13</v>
      </c>
      <c r="F32" s="170"/>
    </row>
    <row r="33" spans="1:6">
      <c r="A33" s="170" t="s">
        <v>65</v>
      </c>
      <c r="B33" s="289">
        <v>1</v>
      </c>
      <c r="C33" s="290" t="s">
        <v>67</v>
      </c>
      <c r="D33" s="291">
        <v>0</v>
      </c>
      <c r="E33" s="291">
        <f t="shared" si="0"/>
        <v>0</v>
      </c>
      <c r="F33" s="170"/>
    </row>
    <row r="34" spans="1:6">
      <c r="A34" s="170" t="s">
        <v>49</v>
      </c>
      <c r="B34" s="289">
        <v>1</v>
      </c>
      <c r="C34" s="290">
        <f>+interface_traffic!B11</f>
        <v>1</v>
      </c>
      <c r="D34" s="291">
        <f>+interface_traffic!F10</f>
        <v>3</v>
      </c>
      <c r="E34" s="291">
        <f t="shared" si="0"/>
        <v>3</v>
      </c>
      <c r="F34" s="170"/>
    </row>
    <row r="35" spans="1:6">
      <c r="A35" s="170" t="s">
        <v>170</v>
      </c>
      <c r="B35" s="289">
        <v>1</v>
      </c>
      <c r="C35" s="290" t="s">
        <v>67</v>
      </c>
      <c r="D35" s="291">
        <v>0</v>
      </c>
      <c r="E35" s="291">
        <f t="shared" si="0"/>
        <v>0</v>
      </c>
      <c r="F35" s="170"/>
    </row>
    <row r="36" spans="1:6">
      <c r="A36" s="170" t="s">
        <v>85</v>
      </c>
      <c r="B36" s="289">
        <v>1</v>
      </c>
      <c r="C36" s="290">
        <f>+jboss!B11</f>
        <v>1</v>
      </c>
      <c r="D36" s="291">
        <f>+jboss!F10</f>
        <v>0</v>
      </c>
      <c r="E36" s="291">
        <f t="shared" si="0"/>
        <v>0</v>
      </c>
      <c r="F36" s="170"/>
    </row>
    <row r="37" spans="1:6">
      <c r="A37" s="170" t="s">
        <v>64</v>
      </c>
      <c r="B37" s="289">
        <v>1</v>
      </c>
      <c r="C37" s="290">
        <f>+jdbc_response!B6</f>
        <v>10</v>
      </c>
      <c r="D37" s="291">
        <f>+jdbc_response!F5</f>
        <v>3</v>
      </c>
      <c r="E37" s="291">
        <f t="shared" si="0"/>
        <v>3</v>
      </c>
      <c r="F37" s="170"/>
    </row>
    <row r="38" spans="1:6">
      <c r="A38" s="170" t="s">
        <v>163</v>
      </c>
      <c r="B38" s="289">
        <v>1</v>
      </c>
      <c r="C38" s="290">
        <f>+jvm_monitor!B7</f>
        <v>10</v>
      </c>
      <c r="D38" s="291">
        <f>+jvm_monitor!F6</f>
        <v>4</v>
      </c>
      <c r="E38" s="291">
        <f t="shared" si="0"/>
        <v>4</v>
      </c>
      <c r="F38" s="170"/>
    </row>
    <row r="39" spans="1:6">
      <c r="A39" s="170" t="s">
        <v>61</v>
      </c>
      <c r="B39" s="289">
        <v>1</v>
      </c>
      <c r="C39" s="290" t="s">
        <v>67</v>
      </c>
      <c r="D39" s="291">
        <v>0</v>
      </c>
      <c r="E39" s="291">
        <f t="shared" si="0"/>
        <v>0</v>
      </c>
      <c r="F39" s="170"/>
    </row>
    <row r="40" spans="1:6">
      <c r="A40" s="170" t="s">
        <v>160</v>
      </c>
      <c r="B40" s="289">
        <v>1</v>
      </c>
      <c r="C40" s="290">
        <f>+logmon!C6</f>
        <v>5.1489361702127656</v>
      </c>
      <c r="D40" s="291">
        <f>+logmon!F5</f>
        <v>1</v>
      </c>
      <c r="E40" s="291">
        <f t="shared" si="0"/>
        <v>1</v>
      </c>
      <c r="F40" s="170"/>
    </row>
    <row r="41" spans="1:6">
      <c r="A41" s="170" t="s">
        <v>484</v>
      </c>
      <c r="B41" s="289">
        <v>1</v>
      </c>
      <c r="C41" s="290" t="s">
        <v>67</v>
      </c>
      <c r="D41" s="291">
        <v>0</v>
      </c>
      <c r="E41" s="291">
        <f t="shared" si="0"/>
        <v>0</v>
      </c>
      <c r="F41" s="170"/>
    </row>
    <row r="42" spans="1:6">
      <c r="A42" s="170" t="s">
        <v>45</v>
      </c>
      <c r="B42" s="289">
        <v>1</v>
      </c>
      <c r="C42" s="290" t="s">
        <v>67</v>
      </c>
      <c r="D42" s="291">
        <v>0</v>
      </c>
      <c r="E42" s="291">
        <f t="shared" si="0"/>
        <v>0</v>
      </c>
      <c r="F42" s="170"/>
    </row>
    <row r="43" spans="1:6">
      <c r="A43" s="170" t="s">
        <v>37</v>
      </c>
      <c r="B43" s="289">
        <v>1</v>
      </c>
      <c r="C43" s="290" t="s">
        <v>67</v>
      </c>
      <c r="D43" s="291">
        <v>0</v>
      </c>
      <c r="E43" s="291">
        <f t="shared" si="0"/>
        <v>0</v>
      </c>
      <c r="F43" s="170"/>
    </row>
    <row r="44" spans="1:6">
      <c r="A44" s="170" t="s">
        <v>42</v>
      </c>
      <c r="B44" s="289">
        <v>1</v>
      </c>
      <c r="C44" s="290" t="s">
        <v>67</v>
      </c>
      <c r="D44" s="291">
        <v>0</v>
      </c>
      <c r="E44" s="291">
        <f t="shared" si="0"/>
        <v>0</v>
      </c>
      <c r="F44" s="170"/>
    </row>
    <row r="45" spans="1:6">
      <c r="A45" s="170" t="s">
        <v>168</v>
      </c>
      <c r="B45" s="289">
        <v>1</v>
      </c>
      <c r="C45" s="290" t="s">
        <v>67</v>
      </c>
      <c r="D45" s="291">
        <v>0</v>
      </c>
      <c r="E45" s="291">
        <f t="shared" si="0"/>
        <v>0</v>
      </c>
      <c r="F45" s="170"/>
    </row>
    <row r="46" spans="1:6">
      <c r="A46" s="170" t="s">
        <v>164</v>
      </c>
      <c r="B46" s="289">
        <v>1</v>
      </c>
      <c r="C46" s="290" t="s">
        <v>67</v>
      </c>
      <c r="D46" s="291">
        <v>0</v>
      </c>
      <c r="E46" s="291">
        <f t="shared" si="0"/>
        <v>0</v>
      </c>
      <c r="F46" s="170"/>
    </row>
    <row r="47" spans="1:6">
      <c r="A47" s="170" t="s">
        <v>51</v>
      </c>
      <c r="B47" s="289">
        <v>1</v>
      </c>
      <c r="C47" s="290">
        <f>+ntevl!C4</f>
        <v>27.647058823529413</v>
      </c>
      <c r="D47" s="291">
        <f>+ntevl!F3</f>
        <v>1</v>
      </c>
      <c r="E47" s="291">
        <f t="shared" si="0"/>
        <v>1</v>
      </c>
      <c r="F47" s="170"/>
    </row>
    <row r="48" spans="1:6">
      <c r="A48" s="170" t="s">
        <v>52</v>
      </c>
      <c r="B48" s="289">
        <v>1</v>
      </c>
      <c r="C48" s="290" t="s">
        <v>67</v>
      </c>
      <c r="D48" s="291">
        <v>0</v>
      </c>
      <c r="E48" s="291">
        <f t="shared" si="0"/>
        <v>0</v>
      </c>
      <c r="F48" s="170"/>
    </row>
    <row r="49" spans="1:6">
      <c r="A49" s="170" t="s">
        <v>36</v>
      </c>
      <c r="B49" s="289">
        <v>1</v>
      </c>
      <c r="C49" s="290">
        <f>+ntservice!E12</f>
        <v>14.090909090909092</v>
      </c>
      <c r="D49" s="291">
        <f>+ntservice!F3</f>
        <v>1</v>
      </c>
      <c r="E49" s="291">
        <f t="shared" si="0"/>
        <v>1</v>
      </c>
      <c r="F49" s="170"/>
    </row>
    <row r="50" spans="1:6">
      <c r="A50" s="170" t="s">
        <v>84</v>
      </c>
      <c r="B50" s="289">
        <v>1</v>
      </c>
      <c r="C50" s="290" t="s">
        <v>67</v>
      </c>
      <c r="D50" s="291">
        <v>0</v>
      </c>
      <c r="E50" s="291">
        <f t="shared" si="0"/>
        <v>0</v>
      </c>
      <c r="F50" s="170"/>
    </row>
    <row r="51" spans="1:6">
      <c r="A51" s="170" t="s">
        <v>44</v>
      </c>
      <c r="B51" s="289">
        <v>1</v>
      </c>
      <c r="C51" s="290">
        <f>+oracle!C54</f>
        <v>1</v>
      </c>
      <c r="D51" s="291">
        <f>+oracle!F53</f>
        <v>50</v>
      </c>
      <c r="E51" s="291">
        <f t="shared" si="0"/>
        <v>50</v>
      </c>
      <c r="F51" s="170"/>
    </row>
    <row r="52" spans="1:6">
      <c r="A52" s="170" t="s">
        <v>485</v>
      </c>
      <c r="B52" s="289">
        <v>1</v>
      </c>
      <c r="C52" s="290" t="s">
        <v>67</v>
      </c>
      <c r="D52" s="291">
        <v>0</v>
      </c>
      <c r="E52" s="291">
        <f t="shared" si="0"/>
        <v>0</v>
      </c>
      <c r="F52" s="170"/>
    </row>
    <row r="53" spans="1:6">
      <c r="A53" s="170" t="s">
        <v>486</v>
      </c>
      <c r="B53" s="289">
        <v>1</v>
      </c>
      <c r="C53" s="290" t="s">
        <v>67</v>
      </c>
      <c r="D53" s="291">
        <v>0</v>
      </c>
      <c r="E53" s="291">
        <f t="shared" si="0"/>
        <v>0</v>
      </c>
      <c r="F53" s="170"/>
    </row>
    <row r="54" spans="1:6">
      <c r="A54" s="170" t="s">
        <v>35</v>
      </c>
      <c r="B54" s="289">
        <v>1</v>
      </c>
      <c r="C54" s="290">
        <f>+processes!B11</f>
        <v>10.212765957446809</v>
      </c>
      <c r="D54" s="291">
        <f>+processes!F8</f>
        <v>3</v>
      </c>
      <c r="E54" s="291">
        <f t="shared" si="0"/>
        <v>3</v>
      </c>
      <c r="F54" s="171"/>
    </row>
    <row r="55" spans="1:6">
      <c r="A55" s="170" t="s">
        <v>487</v>
      </c>
      <c r="B55" s="289">
        <v>1</v>
      </c>
      <c r="C55" s="290" t="s">
        <v>67</v>
      </c>
      <c r="D55" s="291">
        <v>0</v>
      </c>
      <c r="E55" s="291">
        <f t="shared" si="0"/>
        <v>0</v>
      </c>
      <c r="F55" s="170"/>
    </row>
    <row r="56" spans="1:6">
      <c r="A56" s="170" t="s">
        <v>62</v>
      </c>
      <c r="B56" s="289">
        <v>1</v>
      </c>
      <c r="C56" s="290" t="s">
        <v>67</v>
      </c>
      <c r="D56" s="291">
        <v>0</v>
      </c>
      <c r="E56" s="291">
        <f t="shared" si="0"/>
        <v>0</v>
      </c>
      <c r="F56" s="170"/>
    </row>
    <row r="57" spans="1:6">
      <c r="A57" s="170" t="s">
        <v>488</v>
      </c>
      <c r="B57" s="289">
        <v>1</v>
      </c>
      <c r="C57" s="290" t="s">
        <v>67</v>
      </c>
      <c r="D57" s="291">
        <v>0</v>
      </c>
      <c r="E57" s="291">
        <f t="shared" si="0"/>
        <v>0</v>
      </c>
      <c r="F57" s="170"/>
    </row>
    <row r="58" spans="1:6">
      <c r="A58" s="170" t="s">
        <v>74</v>
      </c>
      <c r="B58" s="289">
        <v>1</v>
      </c>
      <c r="C58" s="290">
        <f>+sharepoint!B51</f>
        <v>1</v>
      </c>
      <c r="D58" s="291">
        <f>+sharepoint!F49</f>
        <v>240</v>
      </c>
      <c r="E58" s="291">
        <f t="shared" si="0"/>
        <v>240</v>
      </c>
      <c r="F58" s="170"/>
    </row>
    <row r="59" spans="1:6">
      <c r="A59" s="170" t="s">
        <v>146</v>
      </c>
      <c r="B59" s="289">
        <v>1.3</v>
      </c>
      <c r="C59" s="290">
        <f>+snmp_collector!B86</f>
        <v>308</v>
      </c>
      <c r="D59" s="291">
        <f>+snmp_collector!G84</f>
        <v>424.7199999999998</v>
      </c>
      <c r="E59" s="291">
        <f t="shared" si="0"/>
        <v>552.13599999999974</v>
      </c>
      <c r="F59" s="170" t="s">
        <v>3958</v>
      </c>
    </row>
    <row r="60" spans="1:6">
      <c r="A60" s="170" t="s">
        <v>169</v>
      </c>
      <c r="B60" s="289">
        <v>1</v>
      </c>
      <c r="C60" s="290" t="s">
        <v>67</v>
      </c>
      <c r="D60" s="291">
        <v>0</v>
      </c>
      <c r="E60" s="291">
        <f t="shared" si="0"/>
        <v>0</v>
      </c>
      <c r="F60" s="170"/>
    </row>
    <row r="61" spans="1:6">
      <c r="A61" s="170" t="s">
        <v>489</v>
      </c>
      <c r="B61" s="289">
        <v>1</v>
      </c>
      <c r="C61" s="290" t="s">
        <v>67</v>
      </c>
      <c r="D61" s="291">
        <v>0</v>
      </c>
      <c r="E61" s="291">
        <f t="shared" si="0"/>
        <v>0</v>
      </c>
      <c r="F61" s="170"/>
    </row>
    <row r="62" spans="1:6">
      <c r="A62" s="170" t="s">
        <v>162</v>
      </c>
      <c r="B62" s="289">
        <v>1</v>
      </c>
      <c r="C62" s="290" t="s">
        <v>67</v>
      </c>
      <c r="D62" s="291">
        <v>0</v>
      </c>
      <c r="E62" s="291">
        <f t="shared" si="0"/>
        <v>0</v>
      </c>
      <c r="F62" s="170"/>
    </row>
    <row r="63" spans="1:6">
      <c r="A63" s="170" t="s">
        <v>63</v>
      </c>
      <c r="B63" s="289">
        <v>1</v>
      </c>
      <c r="C63" s="290">
        <f>+sql_response!B7</f>
        <v>10</v>
      </c>
      <c r="D63" s="291">
        <f>+sql_response!F5</f>
        <v>3</v>
      </c>
      <c r="E63" s="291">
        <f t="shared" si="0"/>
        <v>3</v>
      </c>
      <c r="F63" s="170"/>
    </row>
    <row r="64" spans="1:6">
      <c r="A64" s="170" t="s">
        <v>46</v>
      </c>
      <c r="B64" s="289">
        <v>1</v>
      </c>
      <c r="C64" s="290">
        <f>+sqlserver!B83</f>
        <v>1</v>
      </c>
      <c r="D64" s="291">
        <f>+sqlserver!F81</f>
        <v>62</v>
      </c>
      <c r="E64" s="291">
        <f t="shared" si="0"/>
        <v>62</v>
      </c>
      <c r="F64" s="170"/>
    </row>
    <row r="65" spans="1:6">
      <c r="A65" s="170" t="s">
        <v>490</v>
      </c>
      <c r="B65" s="289">
        <v>1</v>
      </c>
      <c r="C65" s="290" t="s">
        <v>67</v>
      </c>
      <c r="D65" s="291">
        <v>0</v>
      </c>
      <c r="E65" s="291">
        <f t="shared" si="0"/>
        <v>0</v>
      </c>
      <c r="F65" s="170"/>
    </row>
    <row r="66" spans="1:6">
      <c r="A66" s="170" t="s">
        <v>167</v>
      </c>
      <c r="B66" s="289">
        <v>1</v>
      </c>
      <c r="C66" s="290" t="s">
        <v>67</v>
      </c>
      <c r="D66" s="291">
        <v>0</v>
      </c>
      <c r="E66" s="291">
        <f t="shared" si="0"/>
        <v>0</v>
      </c>
      <c r="F66" s="170"/>
    </row>
    <row r="67" spans="1:6">
      <c r="A67" s="170" t="s">
        <v>75</v>
      </c>
      <c r="B67" s="289">
        <v>1</v>
      </c>
      <c r="C67" s="290" t="s">
        <v>67</v>
      </c>
      <c r="D67" s="291">
        <v>0</v>
      </c>
      <c r="E67" s="291">
        <f t="shared" ref="E67:E78" si="1">+D67*B67</f>
        <v>0</v>
      </c>
      <c r="F67" s="170"/>
    </row>
    <row r="68" spans="1:6">
      <c r="A68" s="170" t="s">
        <v>38</v>
      </c>
      <c r="B68" s="289">
        <v>1</v>
      </c>
      <c r="C68" s="290">
        <f>+url_response!B14</f>
        <v>100</v>
      </c>
      <c r="D68" s="291">
        <f>+url_response!F12</f>
        <v>7</v>
      </c>
      <c r="E68" s="291">
        <f t="shared" si="1"/>
        <v>7</v>
      </c>
      <c r="F68" s="170"/>
    </row>
    <row r="69" spans="1:6">
      <c r="A69" s="170" t="s">
        <v>491</v>
      </c>
      <c r="B69" s="289">
        <v>1</v>
      </c>
      <c r="C69" s="290" t="s">
        <v>67</v>
      </c>
      <c r="D69" s="291">
        <v>0</v>
      </c>
      <c r="E69" s="291">
        <f t="shared" si="1"/>
        <v>0</v>
      </c>
      <c r="F69" s="170"/>
    </row>
    <row r="70" spans="1:6">
      <c r="A70" s="170" t="s">
        <v>492</v>
      </c>
      <c r="B70" s="289">
        <v>1</v>
      </c>
      <c r="C70" s="290" t="s">
        <v>67</v>
      </c>
      <c r="D70" s="291">
        <v>0</v>
      </c>
      <c r="E70" s="291">
        <f t="shared" si="1"/>
        <v>0</v>
      </c>
      <c r="F70" s="170"/>
    </row>
    <row r="71" spans="1:6">
      <c r="A71" s="170" t="s">
        <v>156</v>
      </c>
      <c r="B71" s="289">
        <v>1</v>
      </c>
      <c r="C71" s="290">
        <v>1</v>
      </c>
      <c r="D71" s="291">
        <f>+vmware!G398</f>
        <v>97306</v>
      </c>
      <c r="E71" s="291">
        <f t="shared" si="1"/>
        <v>97306</v>
      </c>
      <c r="F71" s="170"/>
    </row>
    <row r="72" spans="1:6">
      <c r="A72" s="170" t="s">
        <v>77</v>
      </c>
      <c r="B72" s="289">
        <v>1</v>
      </c>
      <c r="C72" s="290">
        <f>+weblogic!B10</f>
        <v>10</v>
      </c>
      <c r="D72" s="291">
        <f>+weblogic!F9</f>
        <v>2</v>
      </c>
      <c r="E72" s="291">
        <f t="shared" si="1"/>
        <v>2</v>
      </c>
      <c r="F72" s="170"/>
    </row>
    <row r="73" spans="1:6">
      <c r="A73" s="170" t="s">
        <v>78</v>
      </c>
      <c r="B73" s="289">
        <v>1</v>
      </c>
      <c r="C73" s="290" t="s">
        <v>67</v>
      </c>
      <c r="D73" s="291">
        <v>0</v>
      </c>
      <c r="E73" s="291">
        <f t="shared" si="1"/>
        <v>0</v>
      </c>
      <c r="F73" s="170"/>
    </row>
    <row r="74" spans="1:6">
      <c r="A74" s="170" t="s">
        <v>493</v>
      </c>
      <c r="B74" s="289">
        <v>1</v>
      </c>
      <c r="C74" s="290" t="s">
        <v>67</v>
      </c>
      <c r="D74" s="291">
        <v>0</v>
      </c>
      <c r="E74" s="291">
        <f t="shared" si="1"/>
        <v>0</v>
      </c>
      <c r="F74" s="170"/>
    </row>
    <row r="75" spans="1:6">
      <c r="A75" s="170" t="s">
        <v>494</v>
      </c>
      <c r="B75" s="289">
        <v>1</v>
      </c>
      <c r="C75" s="290">
        <f>+xenapp!B318</f>
        <v>1</v>
      </c>
      <c r="D75" s="291">
        <f>+xenapp!F317</f>
        <v>47</v>
      </c>
      <c r="E75" s="291">
        <f t="shared" si="1"/>
        <v>47</v>
      </c>
      <c r="F75" s="170"/>
    </row>
    <row r="76" spans="1:6">
      <c r="A76" s="170" t="s">
        <v>503</v>
      </c>
      <c r="B76" s="289">
        <v>1</v>
      </c>
      <c r="C76" s="290">
        <f>+xendesktop!B529</f>
        <v>1</v>
      </c>
      <c r="D76" s="291">
        <f>+xendesktop!F528</f>
        <v>211</v>
      </c>
      <c r="E76" s="291">
        <f t="shared" si="1"/>
        <v>211</v>
      </c>
      <c r="F76" s="170"/>
    </row>
    <row r="77" spans="1:6">
      <c r="A77" s="170" t="s">
        <v>495</v>
      </c>
      <c r="B77" s="289">
        <v>1</v>
      </c>
      <c r="C77" s="290">
        <f>+'xenserver-NA'!B62</f>
        <v>1</v>
      </c>
      <c r="D77" s="291">
        <f>+'xenserver-NA'!G60</f>
        <v>162</v>
      </c>
      <c r="E77" s="291">
        <f t="shared" si="1"/>
        <v>162</v>
      </c>
      <c r="F77" s="170"/>
    </row>
    <row r="78" spans="1:6">
      <c r="A78" s="170" t="s">
        <v>496</v>
      </c>
      <c r="B78" s="289">
        <v>1</v>
      </c>
      <c r="C78" s="290" t="s">
        <v>67</v>
      </c>
      <c r="D78" s="291">
        <v>0</v>
      </c>
      <c r="E78" s="291">
        <f t="shared" si="1"/>
        <v>0</v>
      </c>
      <c r="F78" s="170"/>
    </row>
  </sheetData>
  <sortState ref="A2:F45">
    <sortCondition ref="A2"/>
  </sortState>
  <pageMargins left="0.7" right="0.7" top="0.75" bottom="0.75" header="0.3" footer="0.3"/>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30" zoomScaleNormal="130" workbookViewId="0"/>
  </sheetViews>
  <sheetFormatPr defaultColWidth="8.85546875" defaultRowHeight="15"/>
  <cols>
    <col min="1" max="1" width="14" customWidth="1"/>
    <col min="2" max="2" width="25.28515625" customWidth="1"/>
    <col min="3" max="3" width="16.28515625" bestFit="1" customWidth="1"/>
    <col min="4" max="4" width="28.28515625" customWidth="1"/>
    <col min="5" max="5" width="35" customWidth="1"/>
    <col min="6" max="6" width="10.42578125" bestFit="1" customWidth="1"/>
    <col min="7" max="7" width="13" customWidth="1"/>
    <col min="11" max="11" width="12.42578125" bestFit="1" customWidth="1"/>
    <col min="12" max="12" width="16.28515625" bestFit="1" customWidth="1"/>
  </cols>
  <sheetData>
    <row r="1" spans="1:7">
      <c r="A1" s="126" t="s">
        <v>212</v>
      </c>
      <c r="B1" s="126" t="s">
        <v>1163</v>
      </c>
      <c r="C1" s="126" t="s">
        <v>218</v>
      </c>
      <c r="D1" s="126" t="s">
        <v>1165</v>
      </c>
      <c r="E1" s="126" t="s">
        <v>307</v>
      </c>
      <c r="F1" s="126" t="s">
        <v>242</v>
      </c>
      <c r="G1" s="126" t="s">
        <v>243</v>
      </c>
    </row>
    <row r="2" spans="1:7">
      <c r="A2" s="130" t="s">
        <v>83</v>
      </c>
      <c r="C2" t="s">
        <v>274</v>
      </c>
      <c r="D2" t="s">
        <v>3960</v>
      </c>
      <c r="E2" t="s">
        <v>3965</v>
      </c>
      <c r="F2" s="128">
        <v>1</v>
      </c>
      <c r="G2" s="129"/>
    </row>
    <row r="3" spans="1:7">
      <c r="A3" s="130" t="s">
        <v>83</v>
      </c>
      <c r="C3" t="s">
        <v>249</v>
      </c>
      <c r="D3" t="s">
        <v>3961</v>
      </c>
      <c r="E3" t="s">
        <v>3966</v>
      </c>
      <c r="F3" s="131">
        <v>1</v>
      </c>
      <c r="G3" s="132"/>
    </row>
    <row r="4" spans="1:7">
      <c r="A4" s="130" t="s">
        <v>83</v>
      </c>
      <c r="C4" t="s">
        <v>3959</v>
      </c>
      <c r="D4" t="s">
        <v>3962</v>
      </c>
      <c r="E4" t="s">
        <v>3967</v>
      </c>
      <c r="F4" s="131">
        <v>1</v>
      </c>
      <c r="G4" s="132"/>
    </row>
    <row r="5" spans="1:7">
      <c r="A5" s="130" t="s">
        <v>83</v>
      </c>
      <c r="C5" t="s">
        <v>274</v>
      </c>
      <c r="D5" t="s">
        <v>3963</v>
      </c>
      <c r="E5" t="s">
        <v>3968</v>
      </c>
      <c r="F5" s="131">
        <v>1</v>
      </c>
      <c r="G5" s="132"/>
    </row>
    <row r="6" spans="1:7">
      <c r="A6" s="133"/>
      <c r="B6" s="134"/>
      <c r="C6" s="134"/>
      <c r="D6" s="134"/>
      <c r="E6" s="134"/>
      <c r="F6" s="134"/>
      <c r="G6" s="135"/>
    </row>
    <row r="7" spans="1:7">
      <c r="E7" s="138" t="s">
        <v>159</v>
      </c>
      <c r="F7" s="164">
        <f>SUM(F2:F6)</f>
        <v>4</v>
      </c>
    </row>
    <row r="8" spans="1:7">
      <c r="B8" t="s">
        <v>3964</v>
      </c>
    </row>
    <row r="9" spans="1:7" ht="45">
      <c r="A9" s="285" t="s">
        <v>497</v>
      </c>
      <c r="B9" s="297">
        <v>5</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7"/>
  <sheetViews>
    <sheetView zoomScale="90" zoomScaleNormal="90" zoomScalePageLayoutView="90" workbookViewId="0">
      <selection activeCell="B6" sqref="B6"/>
    </sheetView>
  </sheetViews>
  <sheetFormatPr defaultColWidth="8.85546875" defaultRowHeight="15"/>
  <cols>
    <col min="1" max="2" width="24.42578125" customWidth="1"/>
    <col min="3" max="3" width="19.7109375" customWidth="1"/>
    <col min="4" max="4" width="36.28515625" customWidth="1"/>
    <col min="5" max="5" width="52.28515625" customWidth="1"/>
    <col min="6" max="6" width="20.42578125" bestFit="1" customWidth="1"/>
    <col min="7" max="7" width="20.42578125" customWidth="1"/>
    <col min="8" max="8" width="37" customWidth="1"/>
  </cols>
  <sheetData>
    <row r="1" spans="1:8">
      <c r="A1" s="126" t="s">
        <v>212</v>
      </c>
      <c r="B1" s="126" t="s">
        <v>1163</v>
      </c>
      <c r="C1" s="126" t="s">
        <v>1164</v>
      </c>
      <c r="D1" s="126" t="s">
        <v>1165</v>
      </c>
      <c r="E1" s="126" t="s">
        <v>307</v>
      </c>
      <c r="F1" s="126" t="s">
        <v>292</v>
      </c>
      <c r="G1" s="126"/>
      <c r="H1" s="126" t="s">
        <v>243</v>
      </c>
    </row>
    <row r="2" spans="1:8">
      <c r="A2" s="184" t="s">
        <v>2306</v>
      </c>
      <c r="B2" s="185"/>
      <c r="C2" s="185" t="s">
        <v>507</v>
      </c>
      <c r="D2" s="210" t="s">
        <v>4200</v>
      </c>
      <c r="E2" s="210" t="s">
        <v>504</v>
      </c>
      <c r="F2" s="128">
        <v>10</v>
      </c>
      <c r="G2" s="208"/>
      <c r="H2" s="178" t="s">
        <v>4207</v>
      </c>
    </row>
    <row r="3" spans="1:8">
      <c r="A3" s="389"/>
      <c r="B3" s="375"/>
      <c r="C3" s="375"/>
      <c r="D3" s="204" t="s">
        <v>4201</v>
      </c>
      <c r="E3" s="204" t="s">
        <v>504</v>
      </c>
      <c r="F3" s="131">
        <v>10</v>
      </c>
      <c r="G3" s="201"/>
      <c r="H3" s="179"/>
    </row>
    <row r="4" spans="1:8">
      <c r="A4" s="389"/>
      <c r="B4" s="375"/>
      <c r="C4" s="375"/>
      <c r="D4" s="204" t="s">
        <v>4202</v>
      </c>
      <c r="E4" s="204" t="s">
        <v>504</v>
      </c>
      <c r="F4" s="131">
        <v>10</v>
      </c>
      <c r="G4" s="201"/>
      <c r="H4" s="179"/>
    </row>
    <row r="5" spans="1:8">
      <c r="A5" s="389"/>
      <c r="B5" s="375"/>
      <c r="C5" s="375"/>
      <c r="D5" s="204" t="s">
        <v>4203</v>
      </c>
      <c r="E5" s="204" t="s">
        <v>504</v>
      </c>
      <c r="F5" s="239">
        <v>10</v>
      </c>
      <c r="G5" s="201"/>
      <c r="H5" s="179"/>
    </row>
    <row r="6" spans="1:8">
      <c r="A6" s="389"/>
      <c r="B6" s="375"/>
      <c r="C6" s="375"/>
      <c r="D6" s="204" t="s">
        <v>4204</v>
      </c>
      <c r="E6" s="204" t="s">
        <v>504</v>
      </c>
      <c r="F6" s="239">
        <v>10</v>
      </c>
      <c r="G6" s="201"/>
      <c r="H6" s="179"/>
    </row>
    <row r="7" spans="1:8">
      <c r="A7" s="389"/>
      <c r="B7" s="375"/>
      <c r="C7" s="375"/>
      <c r="D7" s="204" t="s">
        <v>4205</v>
      </c>
      <c r="E7" s="204" t="s">
        <v>504</v>
      </c>
      <c r="F7" s="239">
        <v>10</v>
      </c>
      <c r="G7" s="201"/>
      <c r="H7" s="179"/>
    </row>
    <row r="8" spans="1:8">
      <c r="A8" s="389"/>
      <c r="B8" s="375"/>
      <c r="C8" s="375"/>
      <c r="D8" s="204" t="s">
        <v>4206</v>
      </c>
      <c r="E8" s="204" t="s">
        <v>504</v>
      </c>
      <c r="F8" s="239">
        <v>10</v>
      </c>
      <c r="G8" s="201"/>
      <c r="H8" s="179"/>
    </row>
    <row r="9" spans="1:8">
      <c r="A9" s="388"/>
      <c r="B9" s="186"/>
      <c r="C9" s="186"/>
      <c r="D9" s="212"/>
      <c r="E9" s="212"/>
      <c r="F9" s="134"/>
      <c r="G9" s="390"/>
      <c r="H9" s="187"/>
    </row>
    <row r="10" spans="1:8">
      <c r="A10" s="184" t="s">
        <v>505</v>
      </c>
      <c r="B10" s="185"/>
      <c r="C10" s="185" t="s">
        <v>507</v>
      </c>
      <c r="D10" s="185" t="s">
        <v>506</v>
      </c>
      <c r="E10" s="185" t="s">
        <v>508</v>
      </c>
      <c r="F10" s="128">
        <v>0</v>
      </c>
      <c r="G10" s="128"/>
      <c r="H10" s="178"/>
    </row>
    <row r="11" spans="1:8">
      <c r="A11" s="389"/>
      <c r="B11" s="375"/>
      <c r="C11" s="375"/>
      <c r="D11" s="375" t="s">
        <v>509</v>
      </c>
      <c r="E11" s="375" t="s">
        <v>510</v>
      </c>
      <c r="F11" s="239">
        <v>0</v>
      </c>
      <c r="G11" s="131"/>
      <c r="H11" s="179"/>
    </row>
    <row r="12" spans="1:8">
      <c r="A12" s="133"/>
      <c r="B12" s="134"/>
      <c r="C12" s="186" t="s">
        <v>507</v>
      </c>
      <c r="D12" s="186" t="s">
        <v>4208</v>
      </c>
      <c r="E12" s="186" t="s">
        <v>4209</v>
      </c>
      <c r="F12" s="134">
        <v>0</v>
      </c>
      <c r="G12" s="134"/>
      <c r="H12" s="187"/>
    </row>
    <row r="13" spans="1:8">
      <c r="A13" s="59" t="s">
        <v>511</v>
      </c>
      <c r="B13" s="128"/>
      <c r="C13" s="185" t="s">
        <v>507</v>
      </c>
      <c r="D13" s="185" t="s">
        <v>512</v>
      </c>
      <c r="E13" s="185" t="s">
        <v>513</v>
      </c>
      <c r="F13" s="128">
        <v>3</v>
      </c>
      <c r="G13" s="128"/>
      <c r="H13" s="178" t="s">
        <v>2307</v>
      </c>
    </row>
    <row r="14" spans="1:8">
      <c r="A14" s="130"/>
      <c r="B14" s="131"/>
      <c r="C14" s="177" t="s">
        <v>507</v>
      </c>
      <c r="D14" s="177" t="s">
        <v>514</v>
      </c>
      <c r="E14" s="177" t="s">
        <v>515</v>
      </c>
      <c r="F14" s="131">
        <v>0</v>
      </c>
      <c r="G14" s="131"/>
      <c r="H14" s="179" t="s">
        <v>2307</v>
      </c>
    </row>
    <row r="15" spans="1:8">
      <c r="A15" s="130"/>
      <c r="B15" s="131"/>
      <c r="C15" s="177" t="s">
        <v>507</v>
      </c>
      <c r="D15" s="177" t="s">
        <v>516</v>
      </c>
      <c r="E15" s="177" t="s">
        <v>517</v>
      </c>
      <c r="F15" s="131">
        <v>0</v>
      </c>
      <c r="G15" s="131"/>
      <c r="H15" s="179" t="s">
        <v>2307</v>
      </c>
    </row>
    <row r="16" spans="1:8">
      <c r="A16" s="130"/>
      <c r="B16" s="131"/>
      <c r="C16" s="177" t="s">
        <v>507</v>
      </c>
      <c r="D16" s="177" t="s">
        <v>518</v>
      </c>
      <c r="E16" s="177" t="s">
        <v>519</v>
      </c>
      <c r="F16" s="131">
        <v>3</v>
      </c>
      <c r="G16" s="131"/>
      <c r="H16" s="179" t="s">
        <v>2307</v>
      </c>
    </row>
    <row r="17" spans="1:8">
      <c r="A17" s="130"/>
      <c r="B17" s="131"/>
      <c r="C17" s="375"/>
      <c r="D17" s="375" t="s">
        <v>4208</v>
      </c>
      <c r="E17" s="375"/>
      <c r="F17" s="239">
        <v>3</v>
      </c>
      <c r="G17" s="131"/>
      <c r="H17" s="179" t="s">
        <v>2307</v>
      </c>
    </row>
    <row r="18" spans="1:8">
      <c r="A18" s="133"/>
      <c r="B18" s="134"/>
      <c r="C18" s="186" t="s">
        <v>507</v>
      </c>
      <c r="D18" s="186" t="s">
        <v>520</v>
      </c>
      <c r="E18" s="186" t="s">
        <v>521</v>
      </c>
      <c r="F18" s="134">
        <v>3</v>
      </c>
      <c r="G18" s="131"/>
      <c r="H18" s="187" t="s">
        <v>2307</v>
      </c>
    </row>
    <row r="19" spans="1:8">
      <c r="A19" s="59" t="s">
        <v>522</v>
      </c>
      <c r="B19" s="128"/>
      <c r="C19" s="185" t="s">
        <v>507</v>
      </c>
      <c r="D19" s="185" t="s">
        <v>4189</v>
      </c>
      <c r="E19" s="185"/>
      <c r="F19" s="128">
        <v>5</v>
      </c>
      <c r="G19" s="128"/>
      <c r="H19" s="178" t="s">
        <v>4188</v>
      </c>
    </row>
    <row r="20" spans="1:8" ht="15.6" customHeight="1">
      <c r="A20" s="130"/>
      <c r="B20" s="131"/>
      <c r="C20" s="177" t="s">
        <v>507</v>
      </c>
      <c r="D20" s="177" t="s">
        <v>4190</v>
      </c>
      <c r="E20" s="177"/>
      <c r="F20" s="131">
        <v>5</v>
      </c>
      <c r="G20" s="131"/>
      <c r="H20" s="179" t="s">
        <v>4188</v>
      </c>
    </row>
    <row r="21" spans="1:8">
      <c r="A21" s="130"/>
      <c r="B21" s="131"/>
      <c r="C21" s="177" t="s">
        <v>507</v>
      </c>
      <c r="D21" s="177" t="s">
        <v>4191</v>
      </c>
      <c r="E21" s="177"/>
      <c r="F21" s="131">
        <v>5</v>
      </c>
      <c r="G21" s="131"/>
      <c r="H21" s="179" t="s">
        <v>4188</v>
      </c>
    </row>
    <row r="22" spans="1:8">
      <c r="A22" s="130"/>
      <c r="B22" s="131"/>
      <c r="C22" s="177" t="s">
        <v>507</v>
      </c>
      <c r="D22" s="177" t="s">
        <v>4192</v>
      </c>
      <c r="E22" s="177"/>
      <c r="F22" s="131">
        <v>5</v>
      </c>
      <c r="G22" s="131"/>
      <c r="H22" s="179" t="s">
        <v>4188</v>
      </c>
    </row>
    <row r="23" spans="1:8">
      <c r="A23" s="130"/>
      <c r="B23" s="131"/>
      <c r="C23" s="177" t="s">
        <v>507</v>
      </c>
      <c r="D23" s="177" t="s">
        <v>4193</v>
      </c>
      <c r="E23" s="177"/>
      <c r="F23" s="131">
        <v>5</v>
      </c>
      <c r="G23" s="131"/>
      <c r="H23" s="179" t="s">
        <v>4188</v>
      </c>
    </row>
    <row r="24" spans="1:8">
      <c r="A24" s="130"/>
      <c r="B24" s="131"/>
      <c r="C24" s="177" t="s">
        <v>507</v>
      </c>
      <c r="D24" s="177" t="s">
        <v>4194</v>
      </c>
      <c r="E24" s="177"/>
      <c r="F24" s="131">
        <v>5</v>
      </c>
      <c r="G24" s="131"/>
      <c r="H24" s="179" t="s">
        <v>4188</v>
      </c>
    </row>
    <row r="25" spans="1:8">
      <c r="A25" s="130"/>
      <c r="B25" s="131"/>
      <c r="C25" s="375"/>
      <c r="D25" s="375" t="s">
        <v>4195</v>
      </c>
      <c r="E25" s="375"/>
      <c r="F25" s="239">
        <v>5</v>
      </c>
      <c r="G25" s="131"/>
      <c r="H25" s="179" t="s">
        <v>4188</v>
      </c>
    </row>
    <row r="26" spans="1:8">
      <c r="A26" s="130"/>
      <c r="B26" s="131"/>
      <c r="C26" s="375"/>
      <c r="D26" s="375" t="s">
        <v>4197</v>
      </c>
      <c r="E26" s="375"/>
      <c r="F26" s="239">
        <v>5</v>
      </c>
      <c r="G26" s="131"/>
      <c r="H26" s="179" t="s">
        <v>4188</v>
      </c>
    </row>
    <row r="27" spans="1:8">
      <c r="A27" s="130"/>
      <c r="B27" s="131"/>
      <c r="C27" s="375"/>
      <c r="D27" s="375" t="s">
        <v>4198</v>
      </c>
      <c r="E27" s="375"/>
      <c r="F27" s="239">
        <v>5</v>
      </c>
      <c r="G27" s="131"/>
      <c r="H27" s="179" t="s">
        <v>4188</v>
      </c>
    </row>
    <row r="28" spans="1:8">
      <c r="A28" s="133"/>
      <c r="B28" s="134"/>
      <c r="C28" s="186" t="s">
        <v>507</v>
      </c>
      <c r="D28" s="186" t="s">
        <v>4199</v>
      </c>
      <c r="E28" s="186"/>
      <c r="F28" s="134">
        <v>5</v>
      </c>
      <c r="G28" s="131"/>
      <c r="H28" s="187" t="s">
        <v>4188</v>
      </c>
    </row>
    <row r="29" spans="1:8">
      <c r="A29" s="59" t="s">
        <v>248</v>
      </c>
      <c r="B29" s="128"/>
      <c r="C29" s="177" t="s">
        <v>507</v>
      </c>
      <c r="D29" s="177" t="s">
        <v>523</v>
      </c>
      <c r="E29" s="177" t="s">
        <v>524</v>
      </c>
      <c r="F29" s="131">
        <v>0</v>
      </c>
      <c r="G29" s="128"/>
      <c r="H29" s="178"/>
    </row>
    <row r="30" spans="1:8">
      <c r="A30" s="130" t="s">
        <v>4128</v>
      </c>
      <c r="B30" s="131"/>
      <c r="C30" s="177" t="s">
        <v>526</v>
      </c>
      <c r="D30" s="177" t="s">
        <v>525</v>
      </c>
      <c r="E30" s="177" t="s">
        <v>527</v>
      </c>
      <c r="F30" s="131">
        <v>0</v>
      </c>
      <c r="G30" s="131"/>
      <c r="H30" s="179"/>
    </row>
    <row r="31" spans="1:8">
      <c r="A31" s="130"/>
      <c r="B31" s="131"/>
      <c r="C31" s="177" t="s">
        <v>529</v>
      </c>
      <c r="D31" s="177" t="s">
        <v>528</v>
      </c>
      <c r="E31" s="177" t="s">
        <v>530</v>
      </c>
      <c r="F31" s="131">
        <v>0</v>
      </c>
      <c r="G31" s="131"/>
      <c r="H31" s="179"/>
    </row>
    <row r="32" spans="1:8">
      <c r="A32" s="130"/>
      <c r="B32" s="131"/>
      <c r="C32" s="177" t="s">
        <v>529</v>
      </c>
      <c r="D32" s="177" t="s">
        <v>531</v>
      </c>
      <c r="E32" s="177" t="s">
        <v>532</v>
      </c>
      <c r="F32" s="131">
        <v>0</v>
      </c>
      <c r="G32" s="131"/>
      <c r="H32" s="179"/>
    </row>
    <row r="33" spans="1:8">
      <c r="A33" s="130"/>
      <c r="B33" s="131"/>
      <c r="C33" s="177" t="s">
        <v>507</v>
      </c>
      <c r="D33" s="177" t="s">
        <v>533</v>
      </c>
      <c r="E33" s="177" t="s">
        <v>534</v>
      </c>
      <c r="F33" s="131">
        <v>0</v>
      </c>
      <c r="G33" s="131"/>
      <c r="H33" s="179"/>
    </row>
    <row r="34" spans="1:8">
      <c r="A34" s="130"/>
      <c r="B34" s="131"/>
      <c r="C34" s="177" t="s">
        <v>268</v>
      </c>
      <c r="D34" s="177" t="s">
        <v>535</v>
      </c>
      <c r="E34" s="177" t="s">
        <v>536</v>
      </c>
      <c r="F34" s="131">
        <v>0</v>
      </c>
      <c r="G34" s="131"/>
      <c r="H34" s="179"/>
    </row>
    <row r="35" spans="1:8">
      <c r="A35" s="130"/>
      <c r="B35" s="131"/>
      <c r="C35" s="177" t="s">
        <v>507</v>
      </c>
      <c r="D35" s="177" t="s">
        <v>537</v>
      </c>
      <c r="E35" s="177" t="s">
        <v>538</v>
      </c>
      <c r="F35" s="131">
        <v>10</v>
      </c>
      <c r="G35" s="131"/>
      <c r="H35" s="179" t="s">
        <v>4196</v>
      </c>
    </row>
    <row r="36" spans="1:8">
      <c r="A36" s="130"/>
      <c r="B36" s="131"/>
      <c r="C36" s="177" t="s">
        <v>529</v>
      </c>
      <c r="D36" s="177" t="s">
        <v>539</v>
      </c>
      <c r="E36" s="177" t="s">
        <v>540</v>
      </c>
      <c r="F36" s="131">
        <v>0</v>
      </c>
      <c r="G36" s="131"/>
      <c r="H36" s="179"/>
    </row>
    <row r="37" spans="1:8">
      <c r="A37" s="130"/>
      <c r="B37" s="131"/>
      <c r="C37" s="177" t="s">
        <v>507</v>
      </c>
      <c r="D37" s="177" t="s">
        <v>541</v>
      </c>
      <c r="E37" s="177" t="s">
        <v>542</v>
      </c>
      <c r="F37" s="131">
        <v>0</v>
      </c>
      <c r="G37" s="131"/>
      <c r="H37" s="179"/>
    </row>
    <row r="38" spans="1:8">
      <c r="A38" s="130"/>
      <c r="B38" s="131"/>
      <c r="C38" s="177" t="s">
        <v>529</v>
      </c>
      <c r="D38" s="177" t="s">
        <v>543</v>
      </c>
      <c r="E38" s="177" t="s">
        <v>544</v>
      </c>
      <c r="F38" s="131">
        <v>0</v>
      </c>
      <c r="G38" s="131"/>
      <c r="H38" s="179"/>
    </row>
    <row r="39" spans="1:8">
      <c r="A39" s="130"/>
      <c r="B39" s="131"/>
      <c r="C39" s="177" t="s">
        <v>268</v>
      </c>
      <c r="D39" s="177" t="s">
        <v>545</v>
      </c>
      <c r="E39" s="177" t="s">
        <v>546</v>
      </c>
      <c r="F39" s="131">
        <v>0</v>
      </c>
      <c r="G39" s="131"/>
      <c r="H39" s="179"/>
    </row>
    <row r="40" spans="1:8">
      <c r="A40" s="130"/>
      <c r="B40" s="131"/>
      <c r="C40" s="177" t="s">
        <v>529</v>
      </c>
      <c r="D40" s="177" t="s">
        <v>547</v>
      </c>
      <c r="E40" s="177" t="s">
        <v>548</v>
      </c>
      <c r="F40" s="131">
        <v>0</v>
      </c>
      <c r="G40" s="131"/>
      <c r="H40" s="179"/>
    </row>
    <row r="41" spans="1:8">
      <c r="A41" s="130"/>
      <c r="B41" s="131"/>
      <c r="C41" s="177" t="s">
        <v>507</v>
      </c>
      <c r="D41" s="177" t="s">
        <v>549</v>
      </c>
      <c r="E41" s="177" t="s">
        <v>550</v>
      </c>
      <c r="F41" s="131">
        <v>0</v>
      </c>
      <c r="G41" s="131"/>
      <c r="H41" s="179"/>
    </row>
    <row r="42" spans="1:8">
      <c r="A42" s="130"/>
      <c r="B42" s="131"/>
      <c r="C42" s="177" t="s">
        <v>507</v>
      </c>
      <c r="D42" s="177" t="s">
        <v>551</v>
      </c>
      <c r="E42" s="177" t="s">
        <v>552</v>
      </c>
      <c r="F42" s="131">
        <v>0</v>
      </c>
      <c r="G42" s="131"/>
      <c r="H42" s="179"/>
    </row>
    <row r="43" spans="1:8">
      <c r="A43" s="130"/>
      <c r="B43" s="131"/>
      <c r="C43" s="177" t="s">
        <v>507</v>
      </c>
      <c r="D43" s="177" t="s">
        <v>553</v>
      </c>
      <c r="E43" s="177" t="s">
        <v>554</v>
      </c>
      <c r="F43" s="131">
        <v>10</v>
      </c>
      <c r="G43" s="131"/>
      <c r="H43" s="179" t="s">
        <v>4196</v>
      </c>
    </row>
    <row r="44" spans="1:8">
      <c r="A44" s="130"/>
      <c r="B44" s="131"/>
      <c r="C44" s="177" t="s">
        <v>507</v>
      </c>
      <c r="D44" s="177" t="s">
        <v>555</v>
      </c>
      <c r="E44" s="177" t="s">
        <v>556</v>
      </c>
      <c r="F44" s="131">
        <v>0</v>
      </c>
      <c r="G44" s="131"/>
      <c r="H44" s="179"/>
    </row>
    <row r="45" spans="1:8">
      <c r="A45" s="130"/>
      <c r="B45" s="131"/>
      <c r="C45" s="177" t="s">
        <v>507</v>
      </c>
      <c r="D45" s="177" t="s">
        <v>557</v>
      </c>
      <c r="E45" s="177" t="s">
        <v>558</v>
      </c>
      <c r="F45" s="131">
        <v>0</v>
      </c>
      <c r="G45" s="131"/>
      <c r="H45" s="179"/>
    </row>
    <row r="46" spans="1:8">
      <c r="A46" s="130"/>
      <c r="B46" s="131"/>
      <c r="C46" s="177" t="s">
        <v>507</v>
      </c>
      <c r="D46" s="177" t="s">
        <v>559</v>
      </c>
      <c r="E46" s="177" t="s">
        <v>560</v>
      </c>
      <c r="F46" s="131">
        <v>0</v>
      </c>
      <c r="G46" s="131"/>
      <c r="H46" s="179"/>
    </row>
    <row r="47" spans="1:8">
      <c r="A47" s="130"/>
      <c r="B47" s="131"/>
      <c r="C47" s="177" t="s">
        <v>507</v>
      </c>
      <c r="D47" s="177" t="s">
        <v>561</v>
      </c>
      <c r="E47" s="177" t="s">
        <v>562</v>
      </c>
      <c r="F47" s="131">
        <v>0</v>
      </c>
      <c r="G47" s="131"/>
      <c r="H47" s="179"/>
    </row>
    <row r="48" spans="1:8">
      <c r="A48" s="130"/>
      <c r="B48" s="131"/>
      <c r="C48" s="177" t="s">
        <v>507</v>
      </c>
      <c r="D48" s="177" t="s">
        <v>563</v>
      </c>
      <c r="E48" s="177" t="s">
        <v>564</v>
      </c>
      <c r="F48" s="131">
        <v>0</v>
      </c>
      <c r="G48" s="131"/>
      <c r="H48" s="179"/>
    </row>
    <row r="49" spans="1:8">
      <c r="A49" s="130"/>
      <c r="B49" s="131"/>
      <c r="C49" s="177" t="s">
        <v>268</v>
      </c>
      <c r="D49" s="177" t="s">
        <v>565</v>
      </c>
      <c r="E49" s="177" t="s">
        <v>566</v>
      </c>
      <c r="F49" s="131">
        <v>0</v>
      </c>
      <c r="G49" s="131"/>
      <c r="H49" s="179"/>
    </row>
    <row r="50" spans="1:8">
      <c r="A50" s="130"/>
      <c r="B50" s="131"/>
      <c r="C50" s="177" t="s">
        <v>507</v>
      </c>
      <c r="D50" s="177" t="s">
        <v>567</v>
      </c>
      <c r="E50" s="177" t="s">
        <v>568</v>
      </c>
      <c r="F50" s="131">
        <v>0</v>
      </c>
      <c r="G50" s="131"/>
      <c r="H50" s="179"/>
    </row>
    <row r="51" spans="1:8">
      <c r="A51" s="130"/>
      <c r="B51" s="131"/>
      <c r="C51" s="177" t="s">
        <v>507</v>
      </c>
      <c r="D51" s="177" t="s">
        <v>569</v>
      </c>
      <c r="E51" s="177" t="s">
        <v>570</v>
      </c>
      <c r="F51" s="131">
        <v>0</v>
      </c>
      <c r="G51" s="131"/>
      <c r="H51" s="179"/>
    </row>
    <row r="52" spans="1:8">
      <c r="A52" s="130"/>
      <c r="B52" s="131"/>
      <c r="C52" s="177" t="s">
        <v>526</v>
      </c>
      <c r="D52" s="177" t="s">
        <v>571</v>
      </c>
      <c r="E52" s="177" t="s">
        <v>572</v>
      </c>
      <c r="F52" s="131">
        <v>0</v>
      </c>
      <c r="G52" s="131"/>
      <c r="H52" s="179"/>
    </row>
    <row r="53" spans="1:8">
      <c r="A53" s="130"/>
      <c r="B53" s="131"/>
      <c r="C53" s="177" t="s">
        <v>268</v>
      </c>
      <c r="D53" s="177" t="s">
        <v>573</v>
      </c>
      <c r="E53" s="177" t="s">
        <v>574</v>
      </c>
      <c r="F53" s="131">
        <v>0</v>
      </c>
      <c r="G53" s="131"/>
      <c r="H53" s="179"/>
    </row>
    <row r="54" spans="1:8">
      <c r="A54" s="130"/>
      <c r="B54" s="131"/>
      <c r="C54" s="177" t="s">
        <v>507</v>
      </c>
      <c r="D54" s="177" t="s">
        <v>575</v>
      </c>
      <c r="E54" s="177" t="s">
        <v>576</v>
      </c>
      <c r="F54" s="131">
        <v>0</v>
      </c>
      <c r="G54" s="131"/>
      <c r="H54" s="179"/>
    </row>
    <row r="55" spans="1:8">
      <c r="A55" s="130"/>
      <c r="B55" s="131"/>
      <c r="C55" s="177" t="s">
        <v>507</v>
      </c>
      <c r="D55" s="177" t="s">
        <v>577</v>
      </c>
      <c r="E55" s="177" t="s">
        <v>578</v>
      </c>
      <c r="F55" s="131">
        <v>0</v>
      </c>
      <c r="G55" s="131"/>
      <c r="H55" s="179"/>
    </row>
    <row r="56" spans="1:8">
      <c r="A56" s="130"/>
      <c r="B56" s="131"/>
      <c r="C56" s="236"/>
      <c r="D56" s="236" t="s">
        <v>579</v>
      </c>
      <c r="E56" s="236" t="s">
        <v>580</v>
      </c>
      <c r="F56" s="239">
        <v>0</v>
      </c>
      <c r="G56" s="239"/>
      <c r="H56" s="179"/>
    </row>
    <row r="57" spans="1:8">
      <c r="A57" s="59" t="s">
        <v>2277</v>
      </c>
      <c r="B57" s="128"/>
      <c r="C57" s="185" t="s">
        <v>507</v>
      </c>
      <c r="D57" s="185" t="s">
        <v>4210</v>
      </c>
      <c r="E57" s="185"/>
      <c r="F57" s="128">
        <v>1</v>
      </c>
      <c r="G57" s="128"/>
      <c r="H57" s="178"/>
    </row>
    <row r="58" spans="1:8">
      <c r="A58" s="130"/>
      <c r="B58" s="131"/>
      <c r="C58" s="375"/>
      <c r="D58" s="375" t="s">
        <v>4211</v>
      </c>
      <c r="E58" s="375"/>
      <c r="F58" s="239">
        <v>1</v>
      </c>
      <c r="G58" s="131"/>
      <c r="H58" s="179"/>
    </row>
    <row r="59" spans="1:8">
      <c r="A59" s="130"/>
      <c r="B59" s="131"/>
      <c r="C59" s="375"/>
      <c r="D59" s="375" t="s">
        <v>4212</v>
      </c>
      <c r="E59" s="375"/>
      <c r="F59" s="239">
        <v>1</v>
      </c>
      <c r="G59" s="131"/>
      <c r="H59" s="179"/>
    </row>
    <row r="60" spans="1:8">
      <c r="A60" s="130"/>
      <c r="B60" s="131"/>
      <c r="C60" s="375"/>
      <c r="D60" s="375" t="s">
        <v>4213</v>
      </c>
      <c r="E60" s="375"/>
      <c r="F60" s="239">
        <v>1</v>
      </c>
      <c r="G60" s="131"/>
      <c r="H60" s="179"/>
    </row>
    <row r="61" spans="1:8">
      <c r="A61" s="130"/>
      <c r="B61" s="131"/>
      <c r="C61" s="375"/>
      <c r="D61" s="375" t="s">
        <v>4214</v>
      </c>
      <c r="E61" s="375"/>
      <c r="F61" s="239">
        <v>1</v>
      </c>
      <c r="G61" s="131"/>
      <c r="H61" s="179"/>
    </row>
    <row r="62" spans="1:8">
      <c r="A62" s="130"/>
      <c r="B62" s="131"/>
      <c r="C62" s="375"/>
      <c r="D62" s="375" t="s">
        <v>4215</v>
      </c>
      <c r="E62" s="375"/>
      <c r="F62" s="239">
        <v>1</v>
      </c>
      <c r="G62" s="131"/>
      <c r="H62" s="179"/>
    </row>
    <row r="63" spans="1:8">
      <c r="A63" s="130"/>
      <c r="B63" s="131"/>
      <c r="C63" s="375"/>
      <c r="D63" s="375" t="s">
        <v>4216</v>
      </c>
      <c r="E63" s="375"/>
      <c r="F63" s="239">
        <v>1</v>
      </c>
      <c r="G63" s="131"/>
      <c r="H63" s="179"/>
    </row>
    <row r="64" spans="1:8">
      <c r="A64" s="133"/>
      <c r="B64" s="134"/>
      <c r="C64" s="186"/>
      <c r="D64" s="186" t="s">
        <v>4217</v>
      </c>
      <c r="E64" s="186"/>
      <c r="F64" s="134">
        <v>1</v>
      </c>
      <c r="G64" s="134"/>
      <c r="H64" s="187"/>
    </row>
    <row r="65" spans="1:8">
      <c r="A65" s="59" t="s">
        <v>581</v>
      </c>
      <c r="B65" s="128"/>
      <c r="C65" s="185" t="s">
        <v>507</v>
      </c>
      <c r="D65" s="185" t="s">
        <v>4189</v>
      </c>
      <c r="E65" s="185"/>
      <c r="F65" s="128">
        <v>5</v>
      </c>
      <c r="G65" s="128"/>
      <c r="H65" s="178" t="s">
        <v>4188</v>
      </c>
    </row>
    <row r="66" spans="1:8">
      <c r="A66" s="130"/>
      <c r="B66" s="131"/>
      <c r="C66" s="375"/>
      <c r="D66" s="375" t="s">
        <v>4190</v>
      </c>
      <c r="E66" s="375"/>
      <c r="F66" s="131">
        <v>5</v>
      </c>
      <c r="G66" s="131"/>
      <c r="H66" s="179" t="s">
        <v>4188</v>
      </c>
    </row>
    <row r="67" spans="1:8">
      <c r="A67" s="130"/>
      <c r="B67" s="131"/>
      <c r="C67" s="375"/>
      <c r="D67" s="375" t="s">
        <v>4191</v>
      </c>
      <c r="E67" s="375"/>
      <c r="F67" s="131">
        <v>5</v>
      </c>
      <c r="G67" s="131"/>
      <c r="H67" s="179" t="s">
        <v>4188</v>
      </c>
    </row>
    <row r="68" spans="1:8">
      <c r="A68" s="130"/>
      <c r="B68" s="131"/>
      <c r="C68" s="375"/>
      <c r="D68" s="375" t="s">
        <v>4192</v>
      </c>
      <c r="E68" s="375"/>
      <c r="F68" s="131">
        <v>5</v>
      </c>
      <c r="G68" s="131"/>
      <c r="H68" s="179" t="s">
        <v>4188</v>
      </c>
    </row>
    <row r="69" spans="1:8">
      <c r="A69" s="130"/>
      <c r="B69" s="131"/>
      <c r="C69" s="375"/>
      <c r="D69" s="375" t="s">
        <v>4193</v>
      </c>
      <c r="E69" s="375"/>
      <c r="F69" s="131">
        <v>5</v>
      </c>
      <c r="G69" s="131"/>
      <c r="H69" s="179" t="s">
        <v>4188</v>
      </c>
    </row>
    <row r="70" spans="1:8">
      <c r="A70" s="130"/>
      <c r="B70" s="131"/>
      <c r="C70" s="375"/>
      <c r="D70" s="375" t="s">
        <v>4194</v>
      </c>
      <c r="E70" s="375"/>
      <c r="F70" s="131">
        <v>5</v>
      </c>
      <c r="G70" s="131"/>
      <c r="H70" s="179" t="s">
        <v>4188</v>
      </c>
    </row>
    <row r="71" spans="1:8">
      <c r="A71" s="130"/>
      <c r="B71" s="131"/>
      <c r="C71" s="375"/>
      <c r="D71" s="375" t="s">
        <v>4195</v>
      </c>
      <c r="E71" s="375"/>
      <c r="F71" s="131">
        <v>5</v>
      </c>
      <c r="G71" s="131"/>
      <c r="H71" s="179" t="s">
        <v>4188</v>
      </c>
    </row>
    <row r="72" spans="1:8">
      <c r="A72" s="130"/>
      <c r="B72" s="131"/>
      <c r="C72" s="375"/>
      <c r="D72" s="375" t="s">
        <v>4197</v>
      </c>
      <c r="E72" s="375"/>
      <c r="F72" s="131">
        <v>5</v>
      </c>
      <c r="G72" s="131"/>
      <c r="H72" s="179" t="s">
        <v>4188</v>
      </c>
    </row>
    <row r="73" spans="1:8">
      <c r="A73" s="130"/>
      <c r="B73" s="131"/>
      <c r="C73" s="375"/>
      <c r="D73" s="375" t="s">
        <v>4198</v>
      </c>
      <c r="E73" s="375"/>
      <c r="F73" s="131">
        <v>5</v>
      </c>
      <c r="G73" s="131"/>
      <c r="H73" s="179" t="s">
        <v>4188</v>
      </c>
    </row>
    <row r="74" spans="1:8">
      <c r="A74" s="130"/>
      <c r="B74" s="131"/>
      <c r="C74" s="375"/>
      <c r="D74" s="375" t="s">
        <v>4199</v>
      </c>
      <c r="E74" s="375"/>
      <c r="F74" s="131">
        <v>5</v>
      </c>
      <c r="G74" s="131"/>
      <c r="H74" s="179" t="s">
        <v>4188</v>
      </c>
    </row>
    <row r="75" spans="1:8">
      <c r="A75" s="59" t="s">
        <v>582</v>
      </c>
      <c r="B75" s="128"/>
      <c r="C75" s="185" t="s">
        <v>584</v>
      </c>
      <c r="D75" s="185" t="s">
        <v>583</v>
      </c>
      <c r="E75" s="185" t="s">
        <v>585</v>
      </c>
      <c r="F75" s="128">
        <v>8</v>
      </c>
      <c r="G75" s="128"/>
      <c r="H75" s="178" t="s">
        <v>2308</v>
      </c>
    </row>
    <row r="76" spans="1:8">
      <c r="A76" s="130"/>
      <c r="B76" s="131"/>
      <c r="C76" s="177" t="s">
        <v>587</v>
      </c>
      <c r="D76" s="177" t="s">
        <v>586</v>
      </c>
      <c r="E76" s="177" t="s">
        <v>588</v>
      </c>
      <c r="F76" s="131">
        <v>8</v>
      </c>
      <c r="G76" s="131"/>
      <c r="H76" s="179"/>
    </row>
    <row r="77" spans="1:8" ht="25.5">
      <c r="A77" s="130"/>
      <c r="B77" s="131"/>
      <c r="C77" s="236" t="s">
        <v>587</v>
      </c>
      <c r="D77" s="236" t="s">
        <v>589</v>
      </c>
      <c r="E77" s="236" t="s">
        <v>590</v>
      </c>
      <c r="F77" s="239">
        <v>8</v>
      </c>
      <c r="G77" s="239"/>
      <c r="H77" s="179"/>
    </row>
    <row r="78" spans="1:8">
      <c r="A78" s="130"/>
      <c r="B78" s="131"/>
      <c r="C78" s="263"/>
      <c r="D78" s="263"/>
      <c r="E78" s="263"/>
      <c r="F78" s="131"/>
      <c r="G78" s="131"/>
      <c r="H78" s="179"/>
    </row>
    <row r="79" spans="1:8">
      <c r="A79" s="133"/>
      <c r="B79" s="134"/>
      <c r="C79" s="186"/>
      <c r="D79" s="186" t="s">
        <v>2276</v>
      </c>
      <c r="E79" s="186"/>
      <c r="F79" s="134">
        <v>0</v>
      </c>
      <c r="G79" s="134"/>
      <c r="H79" s="187"/>
    </row>
    <row r="80" spans="1:8">
      <c r="E80" s="138" t="s">
        <v>159</v>
      </c>
      <c r="F80" s="164">
        <f>SUM(F9:F79)</f>
        <v>164</v>
      </c>
      <c r="G80" s="164"/>
    </row>
    <row r="82" spans="1:2" ht="30">
      <c r="A82" s="285" t="s">
        <v>497</v>
      </c>
      <c r="B82" s="286">
        <v>1</v>
      </c>
    </row>
    <row r="85" spans="1:2">
      <c r="B85" s="279" t="s">
        <v>4127</v>
      </c>
    </row>
    <row r="86" spans="1:2">
      <c r="B86" t="s">
        <v>3905</v>
      </c>
    </row>
    <row r="87" spans="1:2">
      <c r="B87" s="279" t="s">
        <v>3906</v>
      </c>
    </row>
  </sheetData>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Version_Control</vt:lpstr>
      <vt:lpstr>Control_Value</vt:lpstr>
      <vt:lpstr>Summary</vt:lpstr>
      <vt:lpstr>Primary Hub</vt:lpstr>
      <vt:lpstr>Depoyment Sizing</vt:lpstr>
      <vt:lpstr>General Probe Suggestions</vt:lpstr>
      <vt:lpstr>Avg QoS Calc</vt:lpstr>
      <vt:lpstr>ad_response</vt:lpstr>
      <vt:lpstr>ad_server</vt:lpstr>
      <vt:lpstr>adevl</vt:lpstr>
      <vt:lpstr>cdm</vt:lpstr>
      <vt:lpstr>cisco_qos</vt:lpstr>
      <vt:lpstr>cisco_ucs</vt:lpstr>
      <vt:lpstr>db2</vt:lpstr>
      <vt:lpstr>dirscan</vt:lpstr>
      <vt:lpstr>e2e_appmon</vt:lpstr>
      <vt:lpstr>exchange_monitor</vt:lpstr>
      <vt:lpstr>ibm_vm</vt:lpstr>
      <vt:lpstr>interface_traffic</vt:lpstr>
      <vt:lpstr>ica_response</vt:lpstr>
      <vt:lpstr>jboss</vt:lpstr>
      <vt:lpstr>iis</vt:lpstr>
      <vt:lpstr>jdbc_response</vt:lpstr>
      <vt:lpstr>jvm_monitor</vt:lpstr>
      <vt:lpstr>logmon</vt:lpstr>
      <vt:lpstr>ntevl</vt:lpstr>
      <vt:lpstr>ntservice</vt:lpstr>
      <vt:lpstr>oracle</vt:lpstr>
      <vt:lpstr>processes</vt:lpstr>
      <vt:lpstr>sharepoint</vt:lpstr>
      <vt:lpstr>snmp_collector</vt:lpstr>
      <vt:lpstr>sql_response</vt:lpstr>
      <vt:lpstr>sqlserver</vt:lpstr>
      <vt:lpstr>url_response</vt:lpstr>
      <vt:lpstr>vmware</vt:lpstr>
      <vt:lpstr>weblogic</vt:lpstr>
      <vt:lpstr>xenapp</vt:lpstr>
      <vt:lpstr>xendesktop</vt:lpstr>
      <vt:lpstr>xenserver-NA</vt:lpstr>
      <vt:lpstr>High-level QoS Est. - not used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ChrisL;Paul.Kong@ca.com</dc:creator>
  <cp:lastModifiedBy>Paul Kong</cp:lastModifiedBy>
  <cp:lastPrinted>2016-10-01T02:08:58Z</cp:lastPrinted>
  <dcterms:created xsi:type="dcterms:W3CDTF">2009-09-10T07:39:25Z</dcterms:created>
  <dcterms:modified xsi:type="dcterms:W3CDTF">2017-09-28T23:24:34Z</dcterms:modified>
</cp:coreProperties>
</file>